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johns/Documents/webprod/2020/usb/"/>
    </mc:Choice>
  </mc:AlternateContent>
  <xr:revisionPtr revIDLastSave="0" documentId="13_ncr:1_{EEC837DE-F8E1-DF4A-B112-BCA66F044A44}" xr6:coauthVersionLast="45" xr6:coauthVersionMax="45" xr10:uidLastSave="{00000000-0000-0000-0000-000000000000}"/>
  <bookViews>
    <workbookView xWindow="21900" yWindow="9560" windowWidth="30760" windowHeight="18680" xr2:uid="{2031E4D6-4164-C74E-8DBF-86E97420BD52}"/>
  </bookViews>
  <sheets>
    <sheet name="MMIDs" sheetId="1" r:id="rId1"/>
    <sheet name="Throttling" sheetId="2" r:id="rId2"/>
    <sheet name="User IDs" sheetId="3" r:id="rId3"/>
    <sheet name="Openers" sheetId="4" r:id="rId4"/>
    <sheet name="FIQ May" sheetId="5" r:id="rId5"/>
    <sheet name="FIQ Ju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1" i="2" l="1"/>
  <c r="J223" i="2"/>
  <c r="M223" i="2" l="1"/>
  <c r="M222" i="2"/>
  <c r="J222" i="2" l="1"/>
  <c r="E222" i="2"/>
  <c r="M221" i="2"/>
  <c r="I228" i="1"/>
  <c r="F228" i="1"/>
  <c r="I226" i="1" l="1"/>
  <c r="I222" i="1"/>
  <c r="F222" i="1"/>
  <c r="F223" i="1"/>
  <c r="F224" i="1"/>
  <c r="F225" i="1"/>
  <c r="F226" i="1"/>
  <c r="I231" i="1"/>
  <c r="I230" i="1"/>
  <c r="F230" i="1"/>
  <c r="F231" i="1"/>
  <c r="J209" i="2"/>
  <c r="J210" i="2"/>
  <c r="J211" i="2"/>
  <c r="J214" i="2"/>
  <c r="J215" i="2"/>
  <c r="J216" i="2"/>
  <c r="J217" i="2"/>
  <c r="J218" i="2"/>
  <c r="M219" i="2"/>
  <c r="M218" i="2"/>
  <c r="M217" i="2"/>
  <c r="M216" i="2"/>
  <c r="M215" i="2"/>
  <c r="M214" i="2"/>
  <c r="E216" i="2"/>
  <c r="E215" i="2"/>
  <c r="E217" i="2" l="1"/>
  <c r="J198" i="2"/>
  <c r="J199" i="2"/>
  <c r="J200" i="2"/>
  <c r="J201" i="2"/>
  <c r="J202" i="2"/>
  <c r="J203" i="2"/>
  <c r="J204" i="2"/>
  <c r="J205" i="2"/>
  <c r="J206" i="2"/>
  <c r="J207" i="2"/>
  <c r="J208" i="2"/>
  <c r="J197" i="2"/>
  <c r="J194" i="2"/>
  <c r="J193" i="2"/>
  <c r="E218" i="2" l="1"/>
  <c r="I220" i="1"/>
  <c r="I219" i="1"/>
  <c r="F219" i="1"/>
  <c r="F220" i="1"/>
  <c r="E219" i="2" l="1"/>
  <c r="J219" i="2" s="1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195" i="2"/>
  <c r="M194" i="2"/>
  <c r="E198" i="2" l="1"/>
  <c r="E194" i="2"/>
  <c r="E195" i="2" s="1"/>
  <c r="J195" i="2" s="1"/>
  <c r="M197" i="2"/>
  <c r="M193" i="2"/>
  <c r="E199" i="2" l="1"/>
  <c r="F214" i="1"/>
  <c r="F218" i="1"/>
  <c r="J190" i="2"/>
  <c r="E200" i="2" l="1"/>
  <c r="I212" i="1"/>
  <c r="I211" i="1"/>
  <c r="I204" i="1"/>
  <c r="F204" i="1"/>
  <c r="I202" i="1"/>
  <c r="I203" i="1"/>
  <c r="I205" i="1"/>
  <c r="F202" i="1"/>
  <c r="F203" i="1"/>
  <c r="F205" i="1"/>
  <c r="E201" i="2" l="1"/>
  <c r="M191" i="2"/>
  <c r="E191" i="2"/>
  <c r="J191" i="2" s="1"/>
  <c r="M190" i="2"/>
  <c r="J188" i="2"/>
  <c r="M188" i="2"/>
  <c r="I197" i="1"/>
  <c r="F197" i="1"/>
  <c r="M187" i="2"/>
  <c r="M186" i="2"/>
  <c r="E187" i="2"/>
  <c r="J187" i="2" s="1"/>
  <c r="J186" i="2"/>
  <c r="E202" i="2" l="1"/>
  <c r="I199" i="1"/>
  <c r="E203" i="2" l="1"/>
  <c r="F199" i="1"/>
  <c r="E204" i="2" l="1"/>
  <c r="I196" i="1"/>
  <c r="F187" i="1"/>
  <c r="F188" i="1"/>
  <c r="F189" i="1"/>
  <c r="F190" i="1"/>
  <c r="F191" i="1"/>
  <c r="F192" i="1"/>
  <c r="F193" i="1"/>
  <c r="F194" i="1"/>
  <c r="F196" i="1"/>
  <c r="E205" i="2" l="1"/>
  <c r="M184" i="2"/>
  <c r="M182" i="2"/>
  <c r="M181" i="2"/>
  <c r="M180" i="2"/>
  <c r="M179" i="2"/>
  <c r="M178" i="2"/>
  <c r="M177" i="2"/>
  <c r="M176" i="2"/>
  <c r="J182" i="2"/>
  <c r="E178" i="2"/>
  <c r="E179" i="2" s="1"/>
  <c r="E180" i="2" s="1"/>
  <c r="E181" i="2" s="1"/>
  <c r="E182" i="2" s="1"/>
  <c r="J177" i="2"/>
  <c r="J178" i="2"/>
  <c r="J179" i="2"/>
  <c r="J180" i="2"/>
  <c r="J181" i="2"/>
  <c r="E177" i="2"/>
  <c r="J176" i="2"/>
  <c r="E206" i="2" l="1"/>
  <c r="J165" i="2"/>
  <c r="J166" i="2"/>
  <c r="J167" i="2"/>
  <c r="J168" i="2"/>
  <c r="J169" i="2"/>
  <c r="J170" i="2"/>
  <c r="J171" i="2"/>
  <c r="M167" i="2"/>
  <c r="M168" i="2"/>
  <c r="M169" i="2"/>
  <c r="M170" i="2"/>
  <c r="M171" i="2"/>
  <c r="M172" i="2"/>
  <c r="J164" i="2"/>
  <c r="E207" i="2" l="1"/>
  <c r="M166" i="2"/>
  <c r="M165" i="2"/>
  <c r="E165" i="2"/>
  <c r="M174" i="2"/>
  <c r="M164" i="2"/>
  <c r="I182" i="1"/>
  <c r="I181" i="1"/>
  <c r="F181" i="1"/>
  <c r="F182" i="1"/>
  <c r="E208" i="2" l="1"/>
  <c r="E166" i="2"/>
  <c r="E167" i="2" s="1"/>
  <c r="E168" i="2" s="1"/>
  <c r="E169" i="2" s="1"/>
  <c r="E170" i="2" s="1"/>
  <c r="E171" i="2" s="1"/>
  <c r="E172" i="2" s="1"/>
  <c r="J172" i="2" s="1"/>
  <c r="F180" i="1"/>
  <c r="F183" i="1"/>
  <c r="F184" i="1"/>
  <c r="F185" i="1"/>
  <c r="F186" i="1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41" i="2"/>
  <c r="E209" i="2" l="1"/>
  <c r="E210" i="2" s="1"/>
  <c r="E211" i="2" s="1"/>
  <c r="E212" i="2" s="1"/>
  <c r="J212" i="2" s="1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E142" i="2"/>
  <c r="E143" i="2" s="1"/>
  <c r="M147" i="2"/>
  <c r="M146" i="2"/>
  <c r="M145" i="2"/>
  <c r="M144" i="2"/>
  <c r="M143" i="2"/>
  <c r="M142" i="2"/>
  <c r="M141" i="2"/>
  <c r="M139" i="2"/>
  <c r="M138" i="2"/>
  <c r="M137" i="2"/>
  <c r="J137" i="2"/>
  <c r="E138" i="2"/>
  <c r="J138" i="2" s="1"/>
  <c r="E144" i="2" l="1"/>
  <c r="E139" i="2"/>
  <c r="J139" i="2" s="1"/>
  <c r="M131" i="2"/>
  <c r="M132" i="2"/>
  <c r="M133" i="2"/>
  <c r="M134" i="2"/>
  <c r="M135" i="2"/>
  <c r="E131" i="2"/>
  <c r="E132" i="2" s="1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J104" i="2"/>
  <c r="J107" i="2"/>
  <c r="J109" i="2"/>
  <c r="J110" i="2"/>
  <c r="J112" i="2"/>
  <c r="J115" i="2"/>
  <c r="J116" i="2"/>
  <c r="J117" i="2"/>
  <c r="J118" i="2"/>
  <c r="J119" i="2"/>
  <c r="J120" i="2"/>
  <c r="J124" i="2"/>
  <c r="J125" i="2"/>
  <c r="J126" i="2"/>
  <c r="J130" i="2"/>
  <c r="E145" i="2" l="1"/>
  <c r="J132" i="2"/>
  <c r="E133" i="2"/>
  <c r="J131" i="2"/>
  <c r="E100" i="2"/>
  <c r="E146" i="2" l="1"/>
  <c r="J133" i="2"/>
  <c r="E134" i="2"/>
  <c r="E121" i="2"/>
  <c r="E147" i="2" l="1"/>
  <c r="E122" i="2"/>
  <c r="J121" i="2"/>
  <c r="J134" i="2"/>
  <c r="E135" i="2"/>
  <c r="J135" i="2" s="1"/>
  <c r="E127" i="2"/>
  <c r="E148" i="2" l="1"/>
  <c r="E128" i="2"/>
  <c r="J127" i="2"/>
  <c r="E123" i="2"/>
  <c r="J123" i="2" s="1"/>
  <c r="J122" i="2"/>
  <c r="B13" i="5"/>
  <c r="B10" i="5"/>
  <c r="B26" i="5"/>
  <c r="E149" i="2" l="1"/>
  <c r="E129" i="2"/>
  <c r="J129" i="2" s="1"/>
  <c r="J128" i="2"/>
  <c r="G35" i="5"/>
  <c r="G34" i="5"/>
  <c r="B36" i="5"/>
  <c r="B20" i="5"/>
  <c r="B5" i="5"/>
  <c r="M102" i="2"/>
  <c r="J102" i="2"/>
  <c r="E113" i="2"/>
  <c r="E150" i="2" l="1"/>
  <c r="E114" i="2"/>
  <c r="J114" i="2" s="1"/>
  <c r="J113" i="2"/>
  <c r="J101" i="2"/>
  <c r="M101" i="2"/>
  <c r="E151" i="2" l="1"/>
  <c r="F175" i="1"/>
  <c r="F178" i="1"/>
  <c r="E152" i="2" l="1"/>
  <c r="E108" i="2"/>
  <c r="E106" i="2"/>
  <c r="J106" i="2" s="1"/>
  <c r="E105" i="2"/>
  <c r="J105" i="2" s="1"/>
  <c r="E99" i="2"/>
  <c r="E98" i="2"/>
  <c r="E153" i="2" l="1"/>
  <c r="E111" i="2"/>
  <c r="J111" i="2" s="1"/>
  <c r="J108" i="2"/>
  <c r="I157" i="1"/>
  <c r="I156" i="1"/>
  <c r="F171" i="1"/>
  <c r="E154" i="2" l="1"/>
  <c r="I148" i="1"/>
  <c r="I147" i="1"/>
  <c r="I146" i="1"/>
  <c r="I145" i="1"/>
  <c r="E155" i="2" l="1"/>
  <c r="M99" i="2"/>
  <c r="J98" i="2"/>
  <c r="J99" i="2"/>
  <c r="M98" i="2"/>
  <c r="E156" i="2" l="1"/>
  <c r="J97" i="2"/>
  <c r="E157" i="2" l="1"/>
  <c r="F159" i="1"/>
  <c r="F160" i="1"/>
  <c r="F161" i="1"/>
  <c r="F162" i="1"/>
  <c r="F163" i="1"/>
  <c r="F164" i="1"/>
  <c r="F165" i="1"/>
  <c r="F168" i="1"/>
  <c r="F170" i="1"/>
  <c r="E158" i="2" l="1"/>
  <c r="M93" i="2"/>
  <c r="M92" i="2"/>
  <c r="J92" i="2"/>
  <c r="J93" i="2"/>
  <c r="E159" i="2" l="1"/>
  <c r="M91" i="2"/>
  <c r="J91" i="2"/>
  <c r="J94" i="2"/>
  <c r="M95" i="2"/>
  <c r="M94" i="2"/>
  <c r="J90" i="2"/>
  <c r="M90" i="2"/>
  <c r="E160" i="2" l="1"/>
  <c r="M84" i="2"/>
  <c r="J87" i="2"/>
  <c r="J83" i="2"/>
  <c r="J82" i="2"/>
  <c r="J81" i="2"/>
  <c r="M88" i="2"/>
  <c r="M87" i="2"/>
  <c r="M86" i="2"/>
  <c r="M85" i="2"/>
  <c r="M83" i="2"/>
  <c r="M82" i="2"/>
  <c r="E88" i="2"/>
  <c r="J88" i="2" s="1"/>
  <c r="E82" i="2"/>
  <c r="E83" i="2" s="1"/>
  <c r="E84" i="2" s="1"/>
  <c r="J84" i="2" s="1"/>
  <c r="J86" i="2"/>
  <c r="J85" i="2"/>
  <c r="M81" i="2"/>
  <c r="I144" i="1"/>
  <c r="I143" i="1"/>
  <c r="I142" i="1"/>
  <c r="I141" i="1"/>
  <c r="F141" i="1"/>
  <c r="F142" i="1"/>
  <c r="F143" i="1"/>
  <c r="F144" i="1"/>
  <c r="E161" i="2" l="1"/>
  <c r="F156" i="1"/>
  <c r="E162" i="2" l="1"/>
  <c r="J162" i="2" s="1"/>
  <c r="I163" i="1"/>
  <c r="I162" i="1"/>
  <c r="I161" i="1"/>
  <c r="M54" i="2" l="1"/>
  <c r="M50" i="2" l="1"/>
  <c r="M46" i="2"/>
  <c r="M42" i="2"/>
  <c r="H42" i="2"/>
  <c r="M53" i="2"/>
  <c r="M49" i="2"/>
  <c r="M45" i="2"/>
  <c r="M41" i="2"/>
  <c r="I139" i="1"/>
  <c r="I136" i="1"/>
  <c r="I133" i="1"/>
  <c r="I130" i="1"/>
  <c r="F130" i="1"/>
  <c r="F115" i="1" l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1" i="1"/>
  <c r="F132" i="1"/>
  <c r="F134" i="1"/>
  <c r="F135" i="1"/>
  <c r="F137" i="1"/>
  <c r="F138" i="1"/>
  <c r="F88" i="1" l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I113" i="1"/>
  <c r="I88" i="1" l="1"/>
  <c r="I87" i="1"/>
  <c r="F87" i="1"/>
  <c r="I98" i="1" l="1"/>
  <c r="I97" i="1"/>
  <c r="I96" i="1"/>
  <c r="F82" i="1" l="1"/>
  <c r="F84" i="1"/>
  <c r="F86" i="1"/>
  <c r="I94" i="1" l="1"/>
  <c r="I93" i="1"/>
  <c r="I91" i="1" l="1"/>
  <c r="I90" i="1"/>
  <c r="M33" i="2" l="1"/>
  <c r="M34" i="2"/>
  <c r="M35" i="2"/>
  <c r="M36" i="2"/>
  <c r="M37" i="2"/>
  <c r="M32" i="2"/>
  <c r="E33" i="2"/>
  <c r="E34" i="2" s="1"/>
  <c r="E35" i="2" s="1"/>
  <c r="E36" i="2" s="1"/>
  <c r="E37" i="2" s="1"/>
  <c r="J37" i="2" s="1"/>
  <c r="H28" i="2"/>
  <c r="J32" i="2"/>
  <c r="J33" i="2" l="1"/>
  <c r="J35" i="2"/>
  <c r="J36" i="2"/>
  <c r="J34" i="2"/>
  <c r="E78" i="1"/>
  <c r="I82" i="1" l="1"/>
  <c r="I81" i="1"/>
  <c r="F81" i="1"/>
  <c r="I61" i="1" l="1"/>
  <c r="I60" i="1"/>
  <c r="I59" i="1"/>
  <c r="I58" i="1"/>
  <c r="I57" i="1"/>
  <c r="F57" i="1"/>
  <c r="F58" i="1"/>
  <c r="F60" i="1"/>
  <c r="F61" i="1"/>
  <c r="J27" i="2" l="1"/>
  <c r="J28" i="2"/>
  <c r="J29" i="2"/>
  <c r="J30" i="2"/>
  <c r="H29" i="2"/>
  <c r="H30" i="2" s="1"/>
  <c r="J26" i="2" l="1"/>
  <c r="J25" i="2"/>
  <c r="M30" i="2" l="1"/>
  <c r="M29" i="2"/>
  <c r="M28" i="2"/>
  <c r="M27" i="2"/>
  <c r="I62" i="1"/>
  <c r="F62" i="1"/>
  <c r="F50" i="1" l="1"/>
  <c r="F51" i="1"/>
  <c r="F52" i="1"/>
  <c r="F53" i="1"/>
  <c r="F54" i="1"/>
  <c r="F56" i="1"/>
  <c r="F59" i="1"/>
  <c r="F63" i="1"/>
  <c r="F64" i="1"/>
  <c r="F65" i="1"/>
  <c r="F66" i="1"/>
  <c r="F67" i="1"/>
  <c r="F68" i="1"/>
  <c r="M26" i="2"/>
  <c r="M25" i="2"/>
  <c r="I56" i="1"/>
  <c r="I63" i="1"/>
  <c r="I64" i="1"/>
  <c r="I65" i="1"/>
  <c r="I66" i="1"/>
  <c r="I67" i="1"/>
  <c r="I68" i="1"/>
  <c r="I49" i="1" l="1"/>
  <c r="F49" i="1"/>
  <c r="I77" i="1" l="1"/>
  <c r="I76" i="1"/>
  <c r="I75" i="1"/>
  <c r="I74" i="1"/>
  <c r="I73" i="1"/>
  <c r="I72" i="1"/>
  <c r="I71" i="1"/>
  <c r="I70" i="1"/>
  <c r="F77" i="1"/>
  <c r="F76" i="1"/>
  <c r="F75" i="1"/>
  <c r="F74" i="1"/>
  <c r="F73" i="1"/>
  <c r="F72" i="1"/>
  <c r="F71" i="1"/>
  <c r="F70" i="1"/>
  <c r="I48" i="1" l="1"/>
  <c r="F48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21" i="1"/>
  <c r="I20" i="1"/>
  <c r="I19" i="1"/>
  <c r="I18" i="1"/>
  <c r="H6" i="2" l="1"/>
  <c r="F6" i="2"/>
  <c r="M5" i="2" l="1"/>
  <c r="J5" i="2"/>
  <c r="M4" i="2"/>
  <c r="J4" i="2"/>
  <c r="M3" i="2"/>
  <c r="J3" i="2"/>
  <c r="M2" i="2"/>
  <c r="J2" i="2"/>
  <c r="I22" i="1"/>
  <c r="I17" i="1"/>
  <c r="I6" i="1" l="1"/>
  <c r="F17" i="1" l="1"/>
  <c r="I4" i="1" l="1"/>
  <c r="F8" i="1" l="1"/>
  <c r="F9" i="1"/>
  <c r="F10" i="1"/>
  <c r="F11" i="1"/>
  <c r="F12" i="1"/>
  <c r="F13" i="1"/>
  <c r="F14" i="1"/>
  <c r="F15" i="1"/>
  <c r="F38" i="1"/>
  <c r="F39" i="1"/>
  <c r="F40" i="1"/>
  <c r="F41" i="1"/>
  <c r="F42" i="1"/>
  <c r="F43" i="1"/>
  <c r="F44" i="1"/>
  <c r="F45" i="1"/>
  <c r="F46" i="1"/>
  <c r="F4" i="1"/>
  <c r="F6" i="1"/>
  <c r="F2" i="1" l="1"/>
  <c r="I2" i="1"/>
</calcChain>
</file>

<file path=xl/sharedStrings.xml><?xml version="1.0" encoding="utf-8"?>
<sst xmlns="http://schemas.openxmlformats.org/spreadsheetml/2006/main" count="951" uniqueCount="366">
  <si>
    <t>Project Name</t>
  </si>
  <si>
    <t>MMID Name</t>
  </si>
  <si>
    <t>MMID</t>
  </si>
  <si>
    <t>List ID</t>
  </si>
  <si>
    <t>Count</t>
  </si>
  <si>
    <t>90% of count</t>
  </si>
  <si>
    <t>List Name</t>
  </si>
  <si>
    <t>AMR</t>
  </si>
  <si>
    <t>Deployment (PT)</t>
  </si>
  <si>
    <t>Deployment date</t>
  </si>
  <si>
    <t>Deployment time (CT)</t>
  </si>
  <si>
    <t>USB_Corp_20200109_TurboTax_Reg_236013</t>
  </si>
  <si>
    <t>20200106-v1-ERA5430_Email_20200103.txt</t>
  </si>
  <si>
    <t>usb_RPS_20200128_ALL4_COE_Q1_E-Statement_235545_PRE_SL1</t>
  </si>
  <si>
    <t>usb_RPS_20200128_ALL4_COE_Q1_E-Statement_235545_PRE_SL2</t>
  </si>
  <si>
    <t>usb_RPS_20200128_ALL4_COE_Q1_E-Statement_235545_PRE_SL3</t>
  </si>
  <si>
    <t>usb_RPS_20200128_ALL4_COE_Q1_E-Statement_235545_PRE_SL4</t>
  </si>
  <si>
    <t>usb_RPS_20200128_ALL4_COE_Q1_E-Statement_235545_PRE_SL5</t>
  </si>
  <si>
    <t>usb_RPS_20200128_ALL4_COE_Q1_E-Statement_235545_PRE_SL6</t>
  </si>
  <si>
    <t>usb_RPS_20200128_ALL4_COE_Q1_E-Statement_235545_PRE_SL7</t>
  </si>
  <si>
    <t>usb_RPS_20200128_ALL4_COE_Q1_E-Statement_235545_PRE_SL8</t>
  </si>
  <si>
    <t>usb_RPS_20200128_ALL4_COE_Q1_E-Statement_235545</t>
  </si>
  <si>
    <t>USB_Corp_20200204_C1_Email1_Reg_236085_HEJ_BAU</t>
  </si>
  <si>
    <t>USB_Corp_20200204_C1_Email1_Reg_236085_Auto_BRD</t>
  </si>
  <si>
    <t>USB_Corp_20200204_C1_Email1_Reg_236085_Auto_IFM</t>
  </si>
  <si>
    <t>USB_Corp_20200204_C1_Email1_Reg_236085_PLINE_BAU</t>
  </si>
  <si>
    <t>USB_Corp_20200204_C1_Email1_Reg_236085_PLOAN_BAU</t>
  </si>
  <si>
    <t>USB_Corp_20200204_C1_Email1_Reg_236085_PLOAN_IFM</t>
  </si>
  <si>
    <t>USB_Corp_20200204_C1_Email1_Reg_236085_HELOC_Intro</t>
  </si>
  <si>
    <t>USB_Corp_20200204_C1_Email1_Reg_236085_Auto_BAU</t>
  </si>
  <si>
    <t>USB_Corp_20200204_C1_Email1_Reg_236085_Ploan_RPS</t>
  </si>
  <si>
    <t>USB_Corp_20200204_C1_Email1_Reg_236085</t>
  </si>
  <si>
    <t>USB_Corp_20200124_ATMUpdates_Remail_236142</t>
  </si>
  <si>
    <t>USB_Corp_20200113_ATMUpdates_Reg_236142</t>
  </si>
  <si>
    <t>20200121-v1-ERA4756_EM_JAN.txt</t>
  </si>
  <si>
    <t>USB_Corp_20200127_TurboTaxBiz_Reg_236949</t>
  </si>
  <si>
    <t>USB_Corp_20200127_TurboTaxBiz_Reg_236949_CTest</t>
  </si>
  <si>
    <t>usb_RPS_20200128_ALL4_COE_Q1_E-Statement_235545_SL1_SL2_LIVE</t>
  </si>
  <si>
    <t>usb_RPS_20200128_ALL4_COE_Q1_E-Statement_235545_SL3_SL4_LIVE</t>
  </si>
  <si>
    <t>usb_RPS_20200128_ALL4_COE_Q1_E-Statement_235545_SL5_SL6_LIVE</t>
  </si>
  <si>
    <t>usb_RPS_20200128_ALL4_COE_Q1_E-Statement_235545_SL7_SL8_LIVE</t>
  </si>
  <si>
    <t>Test group</t>
  </si>
  <si>
    <t>Size per variation</t>
  </si>
  <si>
    <t>Remaining</t>
  </si>
  <si>
    <t>usb_RPS_20200128_ALL4_COE_Q1_E-Statement_235545_SL1_SL2_LIVE-Ver. A</t>
  </si>
  <si>
    <t>usb_RPS_20200128_ALL4_COE_Q1_E-Statement_235545_SL1_SL2_LIVE-Ver. B</t>
  </si>
  <si>
    <t>usb_RPS_20200128_ALL4_COE_Q1_E-Statement_235545_SL3_SL4_LIVE-Ver. A</t>
  </si>
  <si>
    <t>usb_RPS_20200128_ALL4_COE_Q1_E-Statement_235545_SL5_SL6_LIVE-Ver. A</t>
  </si>
  <si>
    <t>usb_RPS_20200128_ALL4_COE_Q1_E-Statement_235545_SL7_SL8_LIVE-Ver. A</t>
  </si>
  <si>
    <t>usb_RPS_20200128_ALL4_COE_Q1_E-Statement_235545_SL3_SL4_LIVE-Ver. B</t>
  </si>
  <si>
    <t>usb_RPS_20200128_ALL4_COE_Q1_E-Statement_235545_SL5_SL6_LIVE-Ver. B</t>
  </si>
  <si>
    <t>usb_RPS_20200128_ALL4_COE_Q1_E-Statement_235545_SL7_SL8_LIVE-Ver. B</t>
  </si>
  <si>
    <t>usb_RPS_20200128_ALL4_COE_Q1_E-Statement_235545_SL1_SL2_LIVE-Winner</t>
  </si>
  <si>
    <t>usb_RPS_20200128_ALL4_COE_Q1_E-Statement_235545_SL1_SL2_SEED</t>
  </si>
  <si>
    <t>usb_RPS_20200128_ALL4_COE_Q1_E-Statement_235545_SL3_SL4_SEED</t>
  </si>
  <si>
    <t>usb_RPS_20200128_ALL4_COE_Q1_E-Statement_235545_SL5_SL6_SEED</t>
  </si>
  <si>
    <t>usb_RPS_20200128_ALL4_COE_Q1_E-Statement_235545_SL7_SL8_SEED</t>
  </si>
  <si>
    <t>usb_RPS_20200128_ALL4_COE_Q1_E-Statement_235545_SL3_SL4_LIVE-Winner</t>
  </si>
  <si>
    <t>usb_RPS_20200128_ALL4_COE_Q1_E-Statement_235545_SL7_SL8_LIVE-Winner</t>
  </si>
  <si>
    <t>usb_RPS_20200128_ALL4_COE_Q1_E-Statement_235545_SL5_SL6_LIVE-Winner</t>
  </si>
  <si>
    <t>USB_Corp_20200203_DDAM1_Reg_237213</t>
  </si>
  <si>
    <t>20200127-v1-ERA5442_Email_20200127.txt</t>
  </si>
  <si>
    <t>rps_SeedFile_Q1_E-STMT_SERV_01282020_Yesmail_v2</t>
  </si>
  <si>
    <t>INTERNAL_rps_LiveFile_Q1_E-STMT_SERV_01282020_Yesmail</t>
  </si>
  <si>
    <t>usb_RPS_20200213_ALL4_Q1_Mobile_Wallet_237442</t>
  </si>
  <si>
    <t> 592</t>
  </si>
  <si>
    <t>rps_PreviewFile_CAMPAIGN_FEED_Q1_2020_MobileWallet_02132020_110060</t>
  </si>
  <si>
    <t>USB_Corp_20200218_C1_Remail_237226</t>
  </si>
  <si>
    <t>USB_Corp_20200218_C1_Remail_237226_Auto_BAU</t>
  </si>
  <si>
    <t>USB_Corp_20200218_C1_Remail_237226_Auto_BRD</t>
  </si>
  <si>
    <t>USB_Corp_20200218_C1_Remail_237226_Auto_IFM</t>
  </si>
  <si>
    <t>USB_Corp_20200218_C1_Remail_237226_PLINE_BAU</t>
  </si>
  <si>
    <t>USB_Corp_20200218_C1_Remail_237226_PLOAN_BAU</t>
  </si>
  <si>
    <t>USB_Corp_20200218_C1_Remail_237226_PLOAN_IFM</t>
  </si>
  <si>
    <t>USB_Corp_20200218_C1_Remail_237226_Ploan_RPS</t>
  </si>
  <si>
    <t>usb_RPS_20200213_ALL4_Q1_Mobile_Wallet_237442_51063_PRE</t>
  </si>
  <si>
    <t>usb_RPS_20200213_ALL4_Q1_Mobile_Wallet_237442_51070_PRE</t>
  </si>
  <si>
    <t>usb_RPS_20200213_ALL4_Q1_Mobile_Wallet_237442_51072_PRE</t>
  </si>
  <si>
    <t>usb_RPS_20200213_ALL4_Q1_Mobile_Wallet_237442_51060_PRE</t>
  </si>
  <si>
    <t>USB_Corp_20200203_DDAM1_Reg_237213_GroupA</t>
  </si>
  <si>
    <t>USB_Corp_20200203_DDAM1_Reg_237213 _GroupB</t>
  </si>
  <si>
    <t>usb_RPS_20200213_ALL4_Q1_Mobile_Wallet_237442_51070_LIVE</t>
  </si>
  <si>
    <t>usb_RPS_20200213_ALL4_Q1_Mobile_Wallet_237442_51072_51074_51076_LIVE</t>
  </si>
  <si>
    <t>usb_RPS_20200213_ALL4_Q1_Mobile_Wallet_237442_51070_SEED</t>
  </si>
  <si>
    <t>usb_RPS_20200213_ALL4_Q1_Mobile_Wallet_237442_51072_51074_51076_SEED</t>
  </si>
  <si>
    <t>20200206-v2-rps_SeedFile_Q1-2020_DigitalWallet_02132020_2_Yesmail.txt</t>
  </si>
  <si>
    <t>20200206-v1-INTERNAL_rps_LiveFile_Q1-2020_DigitalWallet_02132020_Yesmail.txt</t>
  </si>
  <si>
    <t>usb_RPS_20200227_ALL4_Q1_FreeCreditScore_237487</t>
  </si>
  <si>
    <t>usb_RPS_20200227_ALL4_Q1_FreeCreditScore_237487_PRE</t>
  </si>
  <si>
    <t>rps_PreviewFile_Q1-2020_FreeCreditScore_02272020_Yesmail_v2</t>
  </si>
  <si>
    <t>Throttling</t>
  </si>
  <si>
    <t>USB_Corp_20200218_C1_Remail_237226_HEJ_BAU_2</t>
  </si>
  <si>
    <t>20200131-v1-ERA5447_Email_personal_RPS.txt</t>
  </si>
  <si>
    <t>20200129-v2-ERA5447_Email_auto.txt</t>
  </si>
  <si>
    <t>20200129-v2-ERA5447_Email_personal.txt</t>
  </si>
  <si>
    <t>20200129-v1-ERA5447_Email_HEQ.txt</t>
  </si>
  <si>
    <t>usb_RPS_20200213_ALL4_Q1_Mobile_Wallet_237442_51063_51064_LIVE</t>
  </si>
  <si>
    <t>usb_RPS_20200213_ALL4_Q1_Mobile_Wallet_237442_51063_51064_LIVE_Winner</t>
  </si>
  <si>
    <t>usb_RPS_20200213_ALL4_Q1_Mobile_Wallet_237442_51060_51061_LIVE</t>
  </si>
  <si>
    <t>usb_RPS_20200213_ALL4_Q1_Mobile_Wallet_237442_51063_51064_SEED</t>
  </si>
  <si>
    <t>usb_RPS_20200213_ALL4_Q1_Mobile_Wallet_237442_51060_51061_SEED</t>
  </si>
  <si>
    <t>usb_RPS_20200213_ALL4_Q1_Mobile_Wallet_237442_51060_51061_LIVE-Ver.A</t>
  </si>
  <si>
    <t>usb_RPS_20200213_ALL4_Q1_Mobile_Wallet_237442_51060_51061_LIVE-Ver.B</t>
  </si>
  <si>
    <t>usb_RPS_20200213_ALL4_Q1_Mobile_Wallet_237442_51063_51064_LIVE-Ver.A</t>
  </si>
  <si>
    <t>usb_RPS_20200213_ALL4_Q1_Mobile_Wallet_237442_51063_51064_LIVE-Ver.B</t>
  </si>
  <si>
    <t>usb_RPS_20200227_ALL4_Q1_FreeCreditScore_237487_LIVE</t>
  </si>
  <si>
    <t>usb_RPS_20200227_ALL4_Q1_FreeCreditScore_237487_SEED</t>
  </si>
  <si>
    <t>20200221-v2-rps_SeedFile_Q1-2020_FreeCreditScore_02272020_V2.txt</t>
  </si>
  <si>
    <t>20200219-v1-INTERNAL_rps_LiveFile_Q1-2020_FreeCreditScore_02272020_Yesmail.txt</t>
  </si>
  <si>
    <t>usb_RPS_20200319_ALL4_Q1_PayPal_239703</t>
  </si>
  <si>
    <t>usb_RPS_20200317_ALL4_COE_ConsolidatedTaxPayment_239702</t>
  </si>
  <si>
    <t>usb_RPS_20200317_ALL4_COE_ConsolidatedTaxPayment_239702_PRE</t>
  </si>
  <si>
    <t xml:space="preserve">usb_RPS_20200319_ALL4_Q1_PayPal_239703_PRE </t>
  </si>
  <si>
    <t>usb_RPS_20200228_QKN_Rewards_February_233543</t>
  </si>
  <si>
    <t>usb_RPS_20200228_QKN_Rewards_February_233543_SEED</t>
  </si>
  <si>
    <t>usb_RPS_20200228_QKN_Rewards_February_233543_LIVE</t>
  </si>
  <si>
    <t>20200224-v2-rps_SeedFile_QKN_Rewards_02282020_Yesmail.txt</t>
  </si>
  <si>
    <t>usb_RPS_20200225_FID_ELA_Q1_Usage_237486</t>
  </si>
  <si>
    <t>usb_RPS_20200225_FID_ELA_Q1_Usage_237486_LIVE</t>
  </si>
  <si>
    <t>usb_RPS_20200225_FID_ELA_Q1_Usage_237486_SEED</t>
  </si>
  <si>
    <t>USB_Corp_20200228_FRO1_Remail_237240_WM</t>
  </si>
  <si>
    <t>USB_Corp_20200228_FRO1_Remail_237240_RetailTest</t>
  </si>
  <si>
    <t>USB_Corp_20200228_FRO1_Remail_237240_Retail</t>
  </si>
  <si>
    <t>USB_Corp_20200228_FRO1_Remail_237240</t>
  </si>
  <si>
    <t>20200225-v1-INTERNAL_rps_LiveFile_QKN_Rewards_02282020_Yesmail.txt</t>
  </si>
  <si>
    <t>usb_RPS_20200303_ELA_ASB_ACG_COE_BalGen_239552</t>
  </si>
  <si>
    <t>usb_RPS_20200313_ALL4_Q1_Authorized_User_239701</t>
  </si>
  <si>
    <t>USB_Corp_20200303_SimpleLoanAcq_Remail_239794</t>
  </si>
  <si>
    <t>USB_CorpEU_20200302_EU_GCT_SF_Reg_239313</t>
  </si>
  <si>
    <t>USB_CorpEU_20200303_HedgeFunds3_Reg_240216</t>
  </si>
  <si>
    <t>USB_CorpEU_20200303_EU_GCT_SF_Reg_239313</t>
  </si>
  <si>
    <t>USB_CorpEU_20200302_HedgeFunds3_Reg_240216</t>
  </si>
  <si>
    <t>USB_Corp_20200311_ATMCardless_Reg_238915</t>
  </si>
  <si>
    <t>USB_Corp_20200302_ATMCardless_Reg_238915</t>
  </si>
  <si>
    <t>usb_RPS_20200313_ALL4_Q1_Authorized_User_239701_PRE</t>
  </si>
  <si>
    <t>usb_RPS_20200303_ELA_ASB_ACG_COE_BalGen_239552_SEED</t>
  </si>
  <si>
    <t>usb_RPS_20200303_ELA_ASB_ACG_COE_BalGen_239552_LIVE</t>
  </si>
  <si>
    <t>usb_RPS_20200317_ALL4_COE_ConsolidatedTaxPayment_239702_LIVE</t>
  </si>
  <si>
    <t>usb_RPS_20200317_ALL4_COE_ConsolidatedTaxPayment_239702_SEED</t>
  </si>
  <si>
    <t>20200309-v2-rps_SeedFile_Martax_03172020_Yesmail_v2.txt</t>
  </si>
  <si>
    <t>USB_Corp_20200316_SimpleLoanAcq_Remail_239800</t>
  </si>
  <si>
    <t>USB_Corp_20200323_SimpleLoanAcq_Remail_239802</t>
  </si>
  <si>
    <t>USB_Corp_20200331_SimpleLoanFinancialEd_Reg_236088</t>
  </si>
  <si>
    <t>USB_Corp_20200331_SimpleLoanFinancialEd_Reg_236088_ComboB</t>
  </si>
  <si>
    <t>USB_Corp_20200331_SimpleLoanFinancialEd_Reg_236088_ComboA</t>
  </si>
  <si>
    <t>usb_RPS_20200422_Q2_Estatements_241828_MKTG_51301_51313_PRE_A</t>
  </si>
  <si>
    <t>usb_RPS_20200422_Q2_Estatements_241828_SERV_51311_PRE_A</t>
  </si>
  <si>
    <t>usb_RPS_20200422_Q2_Estatements_241828_SERV_51305_51319_PRE_A</t>
  </si>
  <si>
    <t>usb_RPS_20200422_Q2_Estatements_241828_SERV_51303_51315_51317_PRE_A</t>
  </si>
  <si>
    <t>usb_RPS_20200422_Q2_Estatement_241828</t>
  </si>
  <si>
    <t>usb_RPS_20200428_Recurring_BillPay_241829</t>
  </si>
  <si>
    <t>usb_RPS_20200428_Recurring_BillPay_241829_PRE_SL1&amp;2</t>
  </si>
  <si>
    <t>usb_RPS_20200428_Recurring_BillPay_241829_PRE_SL3&amp;4</t>
  </si>
  <si>
    <t>usb_RPS_20200428_Recurring_BillPay_241829_PRE_SL5&amp;6</t>
  </si>
  <si>
    <t>usb_RPS_20200428_Recurring_BillPay_241829_PRE_SL7&amp;8</t>
  </si>
  <si>
    <t>usb_RPS_20200506_ELA_FI_Termination_241837</t>
  </si>
  <si>
    <t>usb_RPS_20200506_ELA_FI_Termination_241837_PRE</t>
  </si>
  <si>
    <t>Offer Block</t>
  </si>
  <si>
    <t>User ID</t>
  </si>
  <si>
    <t>OFFER_CON</t>
  </si>
  <si>
    <t>OFFER_BUS</t>
  </si>
  <si>
    <t>OFFER_SC_ACG</t>
  </si>
  <si>
    <t>OFFER_SC_AMP</t>
  </si>
  <si>
    <t>OFFER_SC_ASB</t>
  </si>
  <si>
    <t>OFFER_SC_ELA</t>
  </si>
  <si>
    <t>OFFER_BUNDLE_ACG</t>
  </si>
  <si>
    <t>OFFER_BUNDLE_AMP</t>
  </si>
  <si>
    <t>OFFER_BUNDLE_ASB</t>
  </si>
  <si>
    <t>OFFER_BUNDLE_ELA</t>
  </si>
  <si>
    <t>OFFER_EDU_ACG</t>
  </si>
  <si>
    <t>OFFER_EDU_AMP</t>
  </si>
  <si>
    <t>OFFER_EDU_ASB</t>
  </si>
  <si>
    <t>OFFER_EDU_ELA</t>
  </si>
  <si>
    <t>OFFER_OLB_ACG</t>
  </si>
  <si>
    <t>OFFER_OLB_ASB</t>
  </si>
  <si>
    <t>OFFER_OLB_ELA</t>
  </si>
  <si>
    <t>ELA_TEL</t>
  </si>
  <si>
    <t>AMP_TEL</t>
  </si>
  <si>
    <t>ACG_TEL</t>
  </si>
  <si>
    <t>ELA_BUS_YMO_NR</t>
  </si>
  <si>
    <t>ELA_SUB_NR</t>
  </si>
  <si>
    <t>ELA_TEL_NR</t>
  </si>
  <si>
    <t>ELA_CON_YMO_NR</t>
  </si>
  <si>
    <t>ELA_SUB</t>
  </si>
  <si>
    <t>ACG_SUB</t>
  </si>
  <si>
    <t>AMP_SUB</t>
  </si>
  <si>
    <t>ELA_BUS_YMO</t>
  </si>
  <si>
    <t>ELA_CON_YMO</t>
  </si>
  <si>
    <t>ACG_YMO</t>
  </si>
  <si>
    <t>AMP_YMO</t>
  </si>
  <si>
    <t>usb_RPS_20200422_Q2_Estatements_241828_MKTG_51301_51313_SEED</t>
  </si>
  <si>
    <t>usb_RPS_20200422_Q2_Estatements_241828_SERV_51305_51319_SEED</t>
  </si>
  <si>
    <t>usb_RPS_20200422_Q2_Estatements_241828_SERV_51311_SEED</t>
  </si>
  <si>
    <t>usb_RPS_20200422_Q2_Estatements_241828_SERV_51303_51315_51317_SEED</t>
  </si>
  <si>
    <t>usb_RPS_20200422_Q2_Estatements_241828_MKTG_51301_51313_LIVE_SL1</t>
  </si>
  <si>
    <t>usb_RPS_20200422_Q2_Estatements_241828_MKTG_51301_51313_LIVE_SL2</t>
  </si>
  <si>
    <t>usb_RPS_20200422_Q2_Estatements_241828_SERV_51305_51319_LIVE_SL1</t>
  </si>
  <si>
    <t>usb_RPS_20200422_Q2_Estatements_241828_SERV_51305_51319_LIVE_SL2</t>
  </si>
  <si>
    <t>usb_RPS_20200422_Q2_Estatements_241828_SERV_51303_51315_51317_LIVE_SL1</t>
  </si>
  <si>
    <t>usb_RPS_20200422_Q2_Estatements_241828_SERV_51311_LIVE_SL2</t>
  </si>
  <si>
    <t>usb_RPS_20200422_Q2_Estatements_241828_SERV_51303_51315_51317_LIVE_SL2</t>
  </si>
  <si>
    <t>usb_RPS_20200422_Q2_Estatements_241828_SERV_51311_LIVE_SL1</t>
  </si>
  <si>
    <t>usb_RPS_20200429_ELA_Product_Assn_241824</t>
  </si>
  <si>
    <t>usb_RPS_20200505_ELA_Product_Assn_241824_PRE</t>
  </si>
  <si>
    <t>usb_RPS_20200422_Q2_Estatements_241828_MKTG_51301_51313_LIVE_TEST</t>
  </si>
  <si>
    <t>usb_RPS_20200422_Q2_Estatements_241828_SERV_51305_51319_LIVE_TEST</t>
  </si>
  <si>
    <t>usb_RPS_20200422_Q2_Estatements_241828_SERV_51303_51315_51317_LIVE_TEST</t>
  </si>
  <si>
    <t>usb_RPS_20200422_Q2_Estatements_241828_SERV_51311_LIVE_TEST</t>
  </si>
  <si>
    <t>INTERNAL_rps_LiveFile_Q2_E-STMT_MKTG_04222020_Yesmail</t>
  </si>
  <si>
    <t>usb_RPS_20200422_Q2_Estatements_241828_MKTG_51301_51313_LIVE_Winner</t>
  </si>
  <si>
    <t>INTERNAL_rps_LiveFile_Q2_E-STMT_SERV_04222020_050088_V2</t>
  </si>
  <si>
    <t>automatic winning send</t>
  </si>
  <si>
    <t>51301 ACG</t>
  </si>
  <si>
    <t>51301 ASB</t>
  </si>
  <si>
    <t>51301 ELA</t>
  </si>
  <si>
    <t>51313 AMP</t>
  </si>
  <si>
    <t>51305 ELA</t>
  </si>
  <si>
    <t>51303 ACG</t>
  </si>
  <si>
    <t>51319 ELA</t>
  </si>
  <si>
    <t>51315 AMP</t>
  </si>
  <si>
    <t>51317 ELA</t>
  </si>
  <si>
    <t>51311 ELA</t>
  </si>
  <si>
    <t>51305 ASB</t>
  </si>
  <si>
    <t>usb_RPS_20200424_QKN_Rewards_April_233647</t>
  </si>
  <si>
    <t>usb_RPS_20200424_QKN_Rewards_April_233647_SEED</t>
  </si>
  <si>
    <t>usb_RPS_20200424_QKN_Rewards_April_233647_LIVE_NonEngaged</t>
  </si>
  <si>
    <t>usb_RPS_20200424_QKN_Rewards_April_233647_LIVE_Engaged</t>
  </si>
  <si>
    <t>usb_RPS_20200422_Q2_Estatements_241828_SERV_51311_LIVE_NonEngaged-Ver.B-rendered</t>
  </si>
  <si>
    <t xml:space="preserve">usb_RPS_20200422_Q2_Estatements_241828_SERV_51305_51319_LIVE_NonEngaged-Ver.A-rendered </t>
  </si>
  <si>
    <t>usb_RPS_20200422_Q2_Estatements_241828_SERV_51303_51315_51317_LIVE_NonEngaged-Ver.A-rendered</t>
  </si>
  <si>
    <t xml:space="preserve">usb_RPS_20200422_Q2_Estatements_241828_MKTG_51301_51313_LIVE_NonEngaged-Winner </t>
  </si>
  <si>
    <t xml:space="preserve">usb_RPS_20200422_Q2_Estatements_241828_SERV_51311_LIVE_Engaged-Ver.A-rendered </t>
  </si>
  <si>
    <t xml:space="preserve">usb_RPS_20200422_Q2_Estatements_241828_SERV_51303_51315_51317_LIVE_Engaged-Ver.A-rendered </t>
  </si>
  <si>
    <t xml:space="preserve">usb_RPS_20200422_Q2_Estatements_241828_SERV_51305_51319_LIVE_Engaged-Ver.A-rendered </t>
  </si>
  <si>
    <t xml:space="preserve">usb_RPS_20200422_Q2_Estatements_241828_MKTG_51301_51313_LIVE_Engaged-Winner </t>
  </si>
  <si>
    <t>usb_RPS_20200422_Q2_Estatements_241828_SERV_51311_LIVE_NonEngaged-Ver.A</t>
  </si>
  <si>
    <t xml:space="preserve">usb_RPS_20200422_Q2_Estatements_241828_SERV_51311_LIVE_NonEngaged-Ver.B </t>
  </si>
  <si>
    <t>usb_RPS_20200422_Q2_Estatements_241828_SERV_51303_51315_51317_LIVE_NonEngaged-Ver.A</t>
  </si>
  <si>
    <t>usb_RPS_20200422_Q2_Estatements_241828_SERV_51303_51315_51317_LIVE_NonEngaged-Ver.B</t>
  </si>
  <si>
    <t>usb_RPS_20200422_Q2_Estatements_241828_SERV_51305_51319_LIVE_NonEngaged-Ver.B</t>
  </si>
  <si>
    <t>usb_RPS_20200422_Q2_Estatements_241828_MKTG_51301_51313_LIVE_NonEngaged-Ver.A</t>
  </si>
  <si>
    <t>usb_RPS_20200422_Q2_Estatements_241828_SERV_51311_LIVE_Engaged-Ver.B</t>
  </si>
  <si>
    <t xml:space="preserve">usb_RPS_20200422_Q2_Estatements_241828_SERV_51311_LIVE_Engaged-Ver.A </t>
  </si>
  <si>
    <t>usb_RPS_20200422_Q2_Estatements_241828_SERV_51303_51315_51317_LIVE_Engaged-Ver.B</t>
  </si>
  <si>
    <t>usb_RPS_20200422_Q2_Estatements_241828_SERV_51303_51315_51317_LIVE_Engaged-Ver.A</t>
  </si>
  <si>
    <t>usb_RPS_20200422_Q2_Estatements_241828_SERV_51305_51319_LIVE_Engaged-Ver.B</t>
  </si>
  <si>
    <t>usb_RPS_20200422_Q2_Estatements_241828_SERV_51305_51319_LIVE_Engaged-Ver.A</t>
  </si>
  <si>
    <t>usb_RPS_20200422_Q2_Estatements_241828_MKTG_51301_51313_LIVE_Engaged-Ver.A</t>
  </si>
  <si>
    <t>usb_RPS_20200422_Q2_Estatements_241828_MKTG_51301_51313_LIVE_Engaged-Ver.B</t>
  </si>
  <si>
    <t>usb_RPS_20200422_Q2_Estatements_241828_SERV_51305_51319_LIVE_NonEngaged-Ver.A</t>
  </si>
  <si>
    <t>usb_RPS_20200422_Q2_Estatements_241828_MKTG_51301_51313_LIVE_NonEngaged-Ver.B</t>
  </si>
  <si>
    <t>usb_RPS_20200506_ELA_FI_Termination_241837_LIVE</t>
  </si>
  <si>
    <t>usb_RPS_20200506_ELA_FI_Termination_241837_SEED</t>
  </si>
  <si>
    <t>20200427-v2-rps_LiveFile_CAMPAIGN_FEED_EFSTerm_05062020_170060.txt</t>
  </si>
  <si>
    <t>20200427-v2-rps_SeedFile_CAMPAIGN_FEED_EFSTerm_05062020_170060.txt</t>
  </si>
  <si>
    <t>USB_Corp_20200514_FinancialIQ_Reg_244856</t>
  </si>
  <si>
    <t>USB_Corp_20200514_FinancialIQ_Reg_244856_RTB</t>
  </si>
  <si>
    <t>USB_Corp_20200514_FinancialIQ_Reg_244856_SMB</t>
  </si>
  <si>
    <t>USB_Corp_20200514_FinancialIQ_Reg_244856_STB</t>
  </si>
  <si>
    <t>usb_RPS_20200506_Q2_e-statement_Remail_244057</t>
  </si>
  <si>
    <t>usb_RPS_20200506_Q2_e-statement_Remail_244057_MKTG_51301_51313_LIVE</t>
  </si>
  <si>
    <t>usb_RPS_20200506_Q2_e-statement_Remail_244057_SERV_51305_51319_LIVE</t>
  </si>
  <si>
    <t>usb_RPS_20200506_Q2_e-statement_Remail_244057_SERV_51303_51315_51317_LIVE</t>
  </si>
  <si>
    <t>usb_RPS_20200506_Q2_e-statement_Remail_244057_SERV_51311_LIVE</t>
  </si>
  <si>
    <t>usb_RPS_20200506_FID_COVID_243975_PRE</t>
  </si>
  <si>
    <t>usb_RPS_20200506_FID_COVID_243975</t>
  </si>
  <si>
    <t>usb_RPS_20200506_ELA_FI_Termination_241837_LIVE_SLTest-Ver.A</t>
  </si>
  <si>
    <t>usb_RPS_20200506_ELA_FI_Termination_241837_LIVE_SLTest-Ver.B</t>
  </si>
  <si>
    <t>USB_Corp_20200514_FinancialIQ_Reg_244856_RTB-Ver.A</t>
  </si>
  <si>
    <t>USB_Corp_20200514_FinancialIQ_Reg_244856_RTB-Ver.B</t>
  </si>
  <si>
    <t>USB_Corp_20200514_FinancialIQ_Reg_244856_RTB_Winner</t>
  </si>
  <si>
    <t>USB_Corp_20200514_FinancialIQ_Reg_244856_STB-Ver.A</t>
  </si>
  <si>
    <t>USB_Corp_20200514_FinancialIQ_Reg_244856_STB-Ver.B</t>
  </si>
  <si>
    <t>USB_Corp_20200514_FinancialIQ_Reg_244856_STB_Winner</t>
  </si>
  <si>
    <t>USB_Corp_20200514_FinancialIQ_Reg_244856_SMB-Ver.A</t>
  </si>
  <si>
    <t>USB_Corp_20200514_FinancialIQ_Reg_244856_SMB-Ver.B</t>
  </si>
  <si>
    <t>USB_Corp_20200514_FinancialIQ_Reg_244856_SMB_Winner</t>
  </si>
  <si>
    <t>usb_RPS_20200506_Q2_e-statement_Remail_244057_MKTG_51301_51313_SEED</t>
  </si>
  <si>
    <t>usb_RPS_20200506_Q2_e-statement_Remail_244057_SERV_51305_51319_SEED</t>
  </si>
  <si>
    <t>usb_RPS_20200506_Q2_e-statement_Remail_244057_SERV_51303_51315_51317_SEED</t>
  </si>
  <si>
    <t>usb_RPS_20200506_Q2_e-statement_Remail_244057_SERV_51311_SEED</t>
  </si>
  <si>
    <t>usb_RPS_20200528_FID_ELA_Q2_Usage_244062</t>
  </si>
  <si>
    <t>usb_RPS_20200528_FID_ELA_Q2_Usage_244062_PRE</t>
  </si>
  <si>
    <t>rps_PreviewFile_CAMPAIGN_FEED_Q2_USAGE_05282802_114060</t>
  </si>
  <si>
    <t>rps_PreviewFile_FID_COVID_05082020_Yesmail</t>
  </si>
  <si>
    <t>ERA4253_YM_MAY_RTB - A-ALL</t>
  </si>
  <si>
    <t>ERA4253_YM_MAY_SMB - B-ALL</t>
  </si>
  <si>
    <t>ERA6112_Student_Newsletter_May2020 - A-ALL</t>
  </si>
  <si>
    <t>STB</t>
  </si>
  <si>
    <t>RTB</t>
  </si>
  <si>
    <t>SMB</t>
  </si>
  <si>
    <t>usb_RPS_20200506_FID_COVID_243975_LIVE</t>
  </si>
  <si>
    <t>usb_RPS_20200506_FID_COVID_243975_SEED</t>
  </si>
  <si>
    <t>20200506-v2-rps_SeedFile_FID_COVID_05132020_Yesmail.txt</t>
  </si>
  <si>
    <t>20200506-v1-INTERNAL_rps_LiveFile_FID_COVID_05132020_Yesmail.txt</t>
  </si>
  <si>
    <t>USB_Corp_20200514_FinancialIQ_Reg_244856_RTB_Openers</t>
  </si>
  <si>
    <t>USB_Corp_20200514_FinancialIQ_Reg_244856_SMB_Openers</t>
  </si>
  <si>
    <t>USB_Corp_20200514_FinancialIQ_Reg_244856_STB_Openers</t>
  </si>
  <si>
    <t>Exclude:</t>
  </si>
  <si>
    <t>February mailing</t>
  </si>
  <si>
    <t>January mailing</t>
  </si>
  <si>
    <t>Include:</t>
  </si>
  <si>
    <t>May mailing</t>
  </si>
  <si>
    <t>USB_Corp_20200514_FinancialIQ_Reg_244856_STB-Ver.C</t>
  </si>
  <si>
    <t>USB_Corp_20200514_FinancialIQ_Reg_244856_RTB-Ver.C</t>
  </si>
  <si>
    <t>Time</t>
  </si>
  <si>
    <t>Total</t>
  </si>
  <si>
    <t>Time (CST)</t>
  </si>
  <si>
    <t>USB_Corp_20200514_FinancialIQ_Reg_244856_SMB-Ver.C</t>
  </si>
  <si>
    <t>5/13 Mailing totals:</t>
  </si>
  <si>
    <t>Date</t>
  </si>
  <si>
    <t>usb_RPS_20200610_FID_Alerts_246197</t>
  </si>
  <si>
    <t>usb_RPS_20200610_FID_Alerts_246197_PRE</t>
  </si>
  <si>
    <t>usb_RPS_20200612_ALL4_COE_ConsolidatedTaxPayment_239702</t>
  </si>
  <si>
    <t>usb_RPS_20200522_ALL4_Q1_PayPal_239703</t>
  </si>
  <si>
    <t>usb_RPS_20200522_ALL4_Q1_PayPal_239703_PRE</t>
  </si>
  <si>
    <t>usb_RPS_20200522_ALL4_Q1_PayPal_239703_LIVE</t>
  </si>
  <si>
    <t>usb_RPS_20200522_ALL4_Q1_PayPal_239703_SEED</t>
  </si>
  <si>
    <t>USB_Corp_20200521_Zelle_Reg_242190</t>
  </si>
  <si>
    <t>USB_Corp_20200518_Zelle_Reg_242190_Enrolled</t>
  </si>
  <si>
    <t>USB_Corp_20200518_Zelle_Reg_242190_NonEnrolled</t>
  </si>
  <si>
    <t>usb_RPS_20200610_FID_Alerts_246197_LIVE</t>
  </si>
  <si>
    <t>usb_RPS_20200610_FID_Alerts_246197_SEED</t>
  </si>
  <si>
    <t>USB_Corp_20200625_STBFinancialIQ_Reg_246581</t>
  </si>
  <si>
    <t>USB_Corp_20200629_StudentBudgetingReminder_Reg_246584</t>
  </si>
  <si>
    <t>USB_Corp_20200625_STBFinancialIQ_Reg_246581_Openers</t>
  </si>
  <si>
    <t>USB_Corp_20200720_StudentHabitWebinarReminder_Reg_247510_Student</t>
  </si>
  <si>
    <t>USB_Corp_20200720_StudentHabitWebinarReminder_Reg_247510</t>
  </si>
  <si>
    <t>usb_RPS_20200626_Covid-19_Business_Remail_246351_SEED</t>
  </si>
  <si>
    <t>usb_RPS_20200702_Covid-19_Business_Remail_246351</t>
  </si>
  <si>
    <t>usb_RPS_20200626_Covid-19_Business_Remail_246351_LIVE_test</t>
  </si>
  <si>
    <t>usb_RPS_20200626_Covid-19_Business_Remail_246351_LIVE_test-Ver.A</t>
  </si>
  <si>
    <t>usb_RPS_20200626_Covid-19_Business_Remail_246351_LIVE_test-Ver.B</t>
  </si>
  <si>
    <t>(winning version)</t>
  </si>
  <si>
    <t>USB_Corp_20200720_StudentHabitWebinarReminder_Reg_247510_Retail</t>
  </si>
  <si>
    <t>usb_RPS_20200730_RBP_248551</t>
  </si>
  <si>
    <t>usb_RPS_20200730_RBP_248551_PRE</t>
  </si>
  <si>
    <t>usb_RPS_20200723_ELA_Consumer_ITU_248627</t>
  </si>
  <si>
    <t>usb_RPS_20200724_QKN_Rewards_July_233723</t>
  </si>
  <si>
    <t>USB_Corp_20200723_STBFinancialIQ_Reg_247512</t>
  </si>
  <si>
    <t>USB_Corp_20200727_RTB_M3_DDA_Remail_249397</t>
  </si>
  <si>
    <t>usb_RPS_20200723_ELA_Consumer_ITU_248627_PRE</t>
  </si>
  <si>
    <t>rps_PreviewFile_ElanITU_07232020_Yesmail</t>
  </si>
  <si>
    <t>usb_RPS_20200724_QKN_Rewards_July_233723_LIVE</t>
  </si>
  <si>
    <t>20200713_VirtualAssistant_Reg_247504_Marketing</t>
  </si>
  <si>
    <t>20200713_VirtualAssistant_Reg_247504_Service</t>
  </si>
  <si>
    <t>USB_Corp_20200728_StudentHabitsLasVegas_Reg_247500</t>
  </si>
  <si>
    <t>USB_Corp_20200728_StudentHabitsLasVegas_Reg_247500_RTB</t>
  </si>
  <si>
    <t>USB_Corp_20200728_StudentHabitsLasVegas_Reg_247500_STB</t>
  </si>
  <si>
    <t>USB_Corp_20200715_VirtualAssistant_Reg_247504</t>
  </si>
  <si>
    <t>20200715_VirtualAssistant_Reg_247504_Marketing</t>
  </si>
  <si>
    <t>20200715_VirtualAssistant_Reg_247504_Service</t>
  </si>
  <si>
    <t>usb_RPS_20200723_ELA_Consumer_ITU_248627_LIVE</t>
  </si>
  <si>
    <t>usb_RPS_20200723_ELA_Consumer_ITU_248627_SEED</t>
  </si>
  <si>
    <r>
      <rPr>
        <sz val="12"/>
        <color theme="1"/>
        <rFont val="Calibri"/>
        <family val="2"/>
        <scheme val="minor"/>
      </rPr>
      <t>USB_Corp_20200710_Student</t>
    </r>
    <r>
      <rPr>
        <sz val="12"/>
        <color rgb="FF070706"/>
        <rFont val="Calibri"/>
        <family val="2"/>
        <scheme val="minor"/>
      </rPr>
      <t>Habits</t>
    </r>
    <r>
      <rPr>
        <sz val="12"/>
        <color rgb="FF000000"/>
        <rFont val="Calibri"/>
        <family val="2"/>
        <scheme val="minor"/>
      </rPr>
      <t>WebinarInvite_Reg_247506</t>
    </r>
  </si>
  <si>
    <t>USB_Corp_20200710_StudentHabitsWebinarInvite_Reg_247506</t>
  </si>
  <si>
    <t>USB_Corp_20200707_StudentBudgetingLasVegas_Reg_247499</t>
  </si>
  <si>
    <t>ERA6132_Student_Webinar_Jun2020</t>
  </si>
  <si>
    <r>
      <rPr>
        <sz val="12"/>
        <color rgb="FF000000"/>
        <rFont val="Calibri"/>
        <family val="2"/>
        <scheme val="minor"/>
      </rPr>
      <t>ERA6155_Email_Student</t>
    </r>
    <r>
      <rPr>
        <sz val="12"/>
        <color rgb="FF070706"/>
        <rFont val="Calibri"/>
        <family val="2"/>
        <scheme val="minor"/>
      </rPr>
      <t>Habits</t>
    </r>
    <r>
      <rPr>
        <sz val="12"/>
        <color rgb="FF000000"/>
        <rFont val="Calibri"/>
        <family val="2"/>
        <scheme val="minor"/>
      </rPr>
      <t>_071020 - A-ALL</t>
    </r>
  </si>
  <si>
    <t>USB_Corp_20200727_RTB_M3_DDA_Remail_249397_12PM</t>
  </si>
  <si>
    <t>USB_Corp_20200727_RTB_M3_DDA_Remail_249397_4PM</t>
  </si>
  <si>
    <t>ERA6139_Email_20200713 - A-ALL</t>
  </si>
  <si>
    <t>usb_RPS_20200724_QKN_Rewards_July_233723_SEED</t>
  </si>
  <si>
    <t>USB_Corp_20200723_STBFinancialIQ_Reg_247512_Openers_2</t>
  </si>
  <si>
    <t>usb_RPS_20200730_RBP_248551_LIVE</t>
  </si>
  <si>
    <t>usb_RPS_20200730_RBP_248551_SEED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</si>
</sst>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Body)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0707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Font="1"/>
    <xf numFmtId="1" fontId="0" fillId="0" borderId="0" xfId="0" applyNumberFormat="1" applyFont="1"/>
    <xf numFmtId="0" fontId="2" fillId="0" borderId="0" xfId="0" applyFont="1"/>
    <xf numFmtId="14" fontId="0" fillId="0" borderId="0" xfId="0" applyNumberFormat="1" applyFont="1"/>
    <xf numFmtId="164" fontId="0" fillId="0" borderId="0" xfId="0" applyNumberFormat="1" applyFont="1"/>
    <xf numFmtId="3" fontId="0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3" fontId="0" fillId="0" borderId="0" xfId="0" applyNumberFormat="1" applyFont="1" applyAlignment="1">
      <alignment vertical="center"/>
    </xf>
    <xf numFmtId="14" fontId="2" fillId="0" borderId="0" xfId="0" applyNumberFormat="1" applyFont="1"/>
    <xf numFmtId="1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0" fillId="0" borderId="0" xfId="0" applyNumberFormat="1" applyFon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Font="1" applyBorder="1"/>
    <xf numFmtId="0" fontId="1" fillId="0" borderId="10" xfId="0" applyFont="1" applyBorder="1" applyAlignment="1">
      <alignment horizontal="right"/>
    </xf>
    <xf numFmtId="164" fontId="0" fillId="0" borderId="11" xfId="0" applyNumberFormat="1" applyFont="1" applyBorder="1"/>
    <xf numFmtId="0" fontId="0" fillId="0" borderId="12" xfId="0" applyFont="1" applyBorder="1"/>
    <xf numFmtId="0" fontId="0" fillId="0" borderId="13" xfId="0" applyFont="1" applyBorder="1"/>
    <xf numFmtId="0" fontId="1" fillId="0" borderId="9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3" fontId="0" fillId="0" borderId="15" xfId="0" applyNumberFormat="1" applyFont="1" applyBorder="1"/>
    <xf numFmtId="0" fontId="1" fillId="0" borderId="17" xfId="0" applyFont="1" applyBorder="1"/>
    <xf numFmtId="0" fontId="0" fillId="0" borderId="14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0" fillId="0" borderId="9" xfId="0" applyNumberFormat="1" applyFont="1" applyBorder="1"/>
    <xf numFmtId="3" fontId="0" fillId="0" borderId="11" xfId="0" applyNumberFormat="1" applyFont="1" applyBorder="1"/>
    <xf numFmtId="164" fontId="0" fillId="0" borderId="14" xfId="0" applyNumberFormat="1" applyFont="1" applyBorder="1"/>
    <xf numFmtId="3" fontId="0" fillId="0" borderId="16" xfId="0" applyNumberFormat="1" applyFont="1" applyBorder="1"/>
    <xf numFmtId="0" fontId="1" fillId="0" borderId="18" xfId="0" applyFont="1" applyBorder="1"/>
    <xf numFmtId="14" fontId="0" fillId="0" borderId="0" xfId="0" applyNumberFormat="1" applyFont="1" applyBorder="1"/>
    <xf numFmtId="14" fontId="0" fillId="0" borderId="19" xfId="0" applyNumberFormat="1" applyFont="1" applyBorder="1"/>
    <xf numFmtId="14" fontId="0" fillId="0" borderId="5" xfId="0" applyNumberFormat="1" applyFont="1" applyBorder="1"/>
    <xf numFmtId="0" fontId="1" fillId="0" borderId="0" xfId="0" applyFont="1" applyBorder="1" applyAlignment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horizontal="right"/>
    </xf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7" fillId="0" borderId="0" xfId="0" applyFont="1"/>
    <xf numFmtId="3" fontId="7" fillId="0" borderId="0" xfId="0" applyNumberFormat="1" applyFont="1"/>
    <xf numFmtId="14" fontId="7" fillId="0" borderId="0" xfId="0" applyNumberFormat="1" applyFont="1"/>
    <xf numFmtId="164" fontId="7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2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7FD1-4A23-9747-BCA8-4DD7006A25E0}">
  <dimension ref="A1:K234"/>
  <sheetViews>
    <sheetView tabSelected="1" topLeftCell="B1" zoomScale="130" zoomScaleNormal="130" workbookViewId="0">
      <pane ySplit="1" topLeftCell="A211" activePane="bottomLeft" state="frozen"/>
      <selection pane="bottomLeft" activeCell="F231" sqref="F231"/>
    </sheetView>
  </sheetViews>
  <sheetFormatPr baseColWidth="10" defaultColWidth="46.83203125" defaultRowHeight="16"/>
  <cols>
    <col min="1" max="1" width="57.6640625" style="2" bestFit="1" customWidth="1"/>
    <col min="2" max="2" width="76" style="2" bestFit="1" customWidth="1"/>
    <col min="3" max="3" width="8.5" style="2" bestFit="1" customWidth="1"/>
    <col min="4" max="4" width="6.33203125" style="2" bestFit="1" customWidth="1"/>
    <col min="5" max="5" width="9.33203125" style="2" bestFit="1" customWidth="1"/>
    <col min="6" max="6" width="11.83203125" style="2" bestFit="1" customWidth="1"/>
    <col min="7" max="7" width="15.6640625" style="2" bestFit="1" customWidth="1"/>
    <col min="8" max="8" width="19.6640625" style="2" bestFit="1" customWidth="1"/>
    <col min="9" max="9" width="15.1640625" style="2" bestFit="1" customWidth="1"/>
    <col min="10" max="10" width="6.33203125" style="2" bestFit="1" customWidth="1"/>
    <col min="11" max="11" width="74.5" style="2" bestFit="1" customWidth="1"/>
    <col min="12" max="16384" width="46.83203125" style="2"/>
  </cols>
  <sheetData>
    <row r="1" spans="1:11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9</v>
      </c>
      <c r="H1" s="1" t="s">
        <v>10</v>
      </c>
      <c r="I1" s="1" t="s">
        <v>8</v>
      </c>
      <c r="J1" s="1" t="s">
        <v>7</v>
      </c>
      <c r="K1" s="1" t="s">
        <v>6</v>
      </c>
    </row>
    <row r="2" spans="1:11" hidden="1">
      <c r="A2" s="4" t="s">
        <v>11</v>
      </c>
      <c r="B2" s="4" t="s">
        <v>11</v>
      </c>
      <c r="C2" s="2">
        <v>1775211</v>
      </c>
      <c r="D2" s="2">
        <v>3641</v>
      </c>
      <c r="E2" s="7">
        <v>2069170</v>
      </c>
      <c r="F2" s="3">
        <f t="shared" ref="F2:F46" si="0">SUM(E2*0.9)</f>
        <v>1862253</v>
      </c>
      <c r="G2" s="5">
        <v>43839</v>
      </c>
      <c r="H2" s="6">
        <v>0.41666666666666669</v>
      </c>
      <c r="I2" s="6">
        <f t="shared" ref="I2" si="1">H2- (2/24)</f>
        <v>0.33333333333333337</v>
      </c>
      <c r="K2" s="2" t="s">
        <v>12</v>
      </c>
    </row>
    <row r="3" spans="1:11" hidden="1">
      <c r="A3" s="4"/>
      <c r="B3" s="4"/>
      <c r="E3" s="7"/>
      <c r="F3" s="3"/>
      <c r="G3" s="5"/>
      <c r="H3" s="6"/>
      <c r="I3" s="6"/>
    </row>
    <row r="4" spans="1:11" hidden="1">
      <c r="A4" s="2" t="s">
        <v>32</v>
      </c>
      <c r="B4" s="2" t="s">
        <v>33</v>
      </c>
      <c r="C4" s="2">
        <v>1775486</v>
      </c>
      <c r="D4" s="4">
        <v>3652</v>
      </c>
      <c r="E4" s="7">
        <v>66269</v>
      </c>
      <c r="F4" s="3">
        <f>SUM(E4*0.9)</f>
        <v>59642.1</v>
      </c>
      <c r="G4" s="5">
        <v>43854</v>
      </c>
      <c r="H4" s="6">
        <v>0.41666666666666669</v>
      </c>
      <c r="I4" s="6">
        <f>H4- (2/24)</f>
        <v>0.33333333333333337</v>
      </c>
      <c r="K4" s="2" t="s">
        <v>34</v>
      </c>
    </row>
    <row r="5" spans="1:11" hidden="1">
      <c r="E5" s="7"/>
      <c r="F5" s="3"/>
      <c r="I5" s="6"/>
    </row>
    <row r="6" spans="1:11" hidden="1">
      <c r="A6" s="2" t="s">
        <v>35</v>
      </c>
      <c r="B6" s="2" t="s">
        <v>36</v>
      </c>
      <c r="C6" s="2">
        <v>187902</v>
      </c>
      <c r="D6" s="4">
        <v>3656</v>
      </c>
      <c r="E6" s="7">
        <v>244255</v>
      </c>
      <c r="F6" s="3">
        <f>SUM(E6*0.9)</f>
        <v>219829.5</v>
      </c>
      <c r="G6" s="5">
        <v>43857</v>
      </c>
      <c r="H6" s="6">
        <v>0.41666666666666669</v>
      </c>
      <c r="I6" s="6">
        <f>H6- (2/24)</f>
        <v>0.33333333333333337</v>
      </c>
      <c r="K6" s="2" t="s">
        <v>34</v>
      </c>
    </row>
    <row r="7" spans="1:11" hidden="1">
      <c r="F7" s="3"/>
      <c r="G7" s="5"/>
      <c r="H7" s="5"/>
    </row>
    <row r="8" spans="1:11" hidden="1">
      <c r="A8" s="2" t="s">
        <v>21</v>
      </c>
      <c r="B8" s="2" t="s">
        <v>13</v>
      </c>
      <c r="C8" s="2">
        <v>1780185</v>
      </c>
      <c r="D8" s="2">
        <v>561</v>
      </c>
      <c r="E8" s="2">
        <v>12</v>
      </c>
      <c r="F8" s="3">
        <f t="shared" si="0"/>
        <v>10.8</v>
      </c>
      <c r="G8" s="5"/>
      <c r="H8" s="5"/>
    </row>
    <row r="9" spans="1:11" hidden="1">
      <c r="A9" s="2" t="s">
        <v>21</v>
      </c>
      <c r="B9" s="2" t="s">
        <v>14</v>
      </c>
      <c r="C9" s="2">
        <v>1780186</v>
      </c>
      <c r="D9" s="2">
        <v>561</v>
      </c>
      <c r="E9" s="2">
        <v>12</v>
      </c>
      <c r="F9" s="3">
        <f t="shared" si="0"/>
        <v>10.8</v>
      </c>
      <c r="G9" s="5"/>
      <c r="H9" s="5"/>
    </row>
    <row r="10" spans="1:11" hidden="1">
      <c r="A10" s="2" t="s">
        <v>21</v>
      </c>
      <c r="B10" s="2" t="s">
        <v>15</v>
      </c>
      <c r="C10" s="2">
        <v>1780187</v>
      </c>
      <c r="D10" s="2">
        <v>561</v>
      </c>
      <c r="E10" s="2">
        <v>8</v>
      </c>
      <c r="F10" s="3">
        <f t="shared" si="0"/>
        <v>7.2</v>
      </c>
      <c r="G10" s="5"/>
      <c r="H10" s="5"/>
    </row>
    <row r="11" spans="1:11" hidden="1">
      <c r="A11" s="2" t="s">
        <v>21</v>
      </c>
      <c r="B11" s="2" t="s">
        <v>16</v>
      </c>
      <c r="C11" s="2">
        <v>1780188</v>
      </c>
      <c r="D11" s="2">
        <v>561</v>
      </c>
      <c r="E11" s="2">
        <v>8</v>
      </c>
      <c r="F11" s="3">
        <f t="shared" si="0"/>
        <v>7.2</v>
      </c>
      <c r="G11" s="5"/>
      <c r="H11" s="5"/>
    </row>
    <row r="12" spans="1:11" hidden="1">
      <c r="A12" s="2" t="s">
        <v>21</v>
      </c>
      <c r="B12" s="2" t="s">
        <v>17</v>
      </c>
      <c r="C12" s="2">
        <v>1780189</v>
      </c>
      <c r="D12" s="2">
        <v>561</v>
      </c>
      <c r="E12" s="2">
        <v>4</v>
      </c>
      <c r="F12" s="3">
        <f t="shared" si="0"/>
        <v>3.6</v>
      </c>
      <c r="G12" s="5"/>
      <c r="H12" s="5"/>
    </row>
    <row r="13" spans="1:11" hidden="1">
      <c r="A13" s="2" t="s">
        <v>21</v>
      </c>
      <c r="B13" s="2" t="s">
        <v>18</v>
      </c>
      <c r="C13" s="2">
        <v>1780190</v>
      </c>
      <c r="D13" s="2">
        <v>561</v>
      </c>
      <c r="E13" s="2">
        <v>4</v>
      </c>
      <c r="F13" s="3">
        <f t="shared" si="0"/>
        <v>3.6</v>
      </c>
      <c r="G13" s="5"/>
      <c r="H13" s="5"/>
    </row>
    <row r="14" spans="1:11" hidden="1">
      <c r="A14" s="2" t="s">
        <v>21</v>
      </c>
      <c r="B14" s="2" t="s">
        <v>19</v>
      </c>
      <c r="C14" s="2">
        <v>1780191</v>
      </c>
      <c r="D14" s="2">
        <v>561</v>
      </c>
      <c r="E14" s="2">
        <v>12</v>
      </c>
      <c r="F14" s="3">
        <f t="shared" si="0"/>
        <v>10.8</v>
      </c>
      <c r="G14" s="5"/>
      <c r="H14" s="5"/>
    </row>
    <row r="15" spans="1:11" hidden="1">
      <c r="A15" s="2" t="s">
        <v>21</v>
      </c>
      <c r="B15" s="2" t="s">
        <v>20</v>
      </c>
      <c r="C15" s="2">
        <v>1780192</v>
      </c>
      <c r="D15" s="2">
        <v>561</v>
      </c>
      <c r="E15" s="2">
        <v>12</v>
      </c>
      <c r="F15" s="3">
        <f t="shared" si="0"/>
        <v>10.8</v>
      </c>
      <c r="G15" s="5"/>
      <c r="H15" s="5"/>
    </row>
    <row r="16" spans="1:11" hidden="1">
      <c r="F16" s="3"/>
      <c r="G16" s="5"/>
      <c r="H16" s="5"/>
    </row>
    <row r="17" spans="1:11" hidden="1">
      <c r="A17" s="2" t="s">
        <v>21</v>
      </c>
      <c r="B17" s="2" t="s">
        <v>37</v>
      </c>
      <c r="C17" s="2">
        <v>189601</v>
      </c>
      <c r="D17" s="2">
        <v>579</v>
      </c>
      <c r="E17" s="7">
        <v>645281</v>
      </c>
      <c r="F17" s="3">
        <f t="shared" ref="F17:F36" si="2">SUM(E17*0.9)</f>
        <v>580752.9</v>
      </c>
      <c r="G17" s="5">
        <v>43858</v>
      </c>
      <c r="H17" s="6">
        <v>0.52083333333333337</v>
      </c>
      <c r="I17" s="6">
        <f>H17- (2/24)</f>
        <v>0.43750000000000006</v>
      </c>
      <c r="K17" s="2" t="s">
        <v>63</v>
      </c>
    </row>
    <row r="18" spans="1:11" hidden="1">
      <c r="A18" s="2" t="s">
        <v>21</v>
      </c>
      <c r="B18" s="2" t="s">
        <v>44</v>
      </c>
      <c r="C18" s="2">
        <v>1783109</v>
      </c>
      <c r="D18" s="2">
        <v>579</v>
      </c>
      <c r="E18" s="7">
        <v>64528</v>
      </c>
      <c r="F18" s="3">
        <f t="shared" si="2"/>
        <v>58075.200000000004</v>
      </c>
      <c r="G18" s="5">
        <v>43858</v>
      </c>
      <c r="H18" s="6">
        <v>0.52083333333333337</v>
      </c>
      <c r="I18" s="6">
        <f t="shared" ref="I18:I21" si="3">H18- (2/24)</f>
        <v>0.43750000000000006</v>
      </c>
      <c r="K18" s="2" t="s">
        <v>63</v>
      </c>
    </row>
    <row r="19" spans="1:11" hidden="1">
      <c r="A19" s="2" t="s">
        <v>21</v>
      </c>
      <c r="B19" s="2" t="s">
        <v>45</v>
      </c>
      <c r="C19" s="2">
        <v>1783110</v>
      </c>
      <c r="D19" s="2">
        <v>579</v>
      </c>
      <c r="E19" s="7">
        <v>64528</v>
      </c>
      <c r="F19" s="3">
        <f t="shared" si="2"/>
        <v>58075.200000000004</v>
      </c>
      <c r="G19" s="5">
        <v>43858</v>
      </c>
      <c r="H19" s="6">
        <v>0.52083333333333337</v>
      </c>
      <c r="I19" s="6">
        <f t="shared" si="3"/>
        <v>0.43750000000000006</v>
      </c>
      <c r="K19" s="2" t="s">
        <v>63</v>
      </c>
    </row>
    <row r="20" spans="1:11" hidden="1">
      <c r="A20" s="2" t="s">
        <v>21</v>
      </c>
      <c r="B20" s="2" t="s">
        <v>52</v>
      </c>
      <c r="C20" s="2">
        <v>1783011</v>
      </c>
      <c r="D20" s="2">
        <v>577</v>
      </c>
      <c r="E20" s="7">
        <v>516225</v>
      </c>
      <c r="F20" s="3">
        <f t="shared" si="2"/>
        <v>464602.5</v>
      </c>
      <c r="G20" s="5">
        <v>43858</v>
      </c>
      <c r="H20" s="8">
        <v>0.6875</v>
      </c>
      <c r="I20" s="6">
        <f t="shared" si="3"/>
        <v>0.60416666666666663</v>
      </c>
      <c r="K20" s="2" t="s">
        <v>63</v>
      </c>
    </row>
    <row r="21" spans="1:11" hidden="1">
      <c r="A21" s="2" t="s">
        <v>21</v>
      </c>
      <c r="B21" s="2" t="s">
        <v>53</v>
      </c>
      <c r="C21" s="2">
        <v>1783032</v>
      </c>
      <c r="D21" s="2">
        <v>594</v>
      </c>
      <c r="E21" s="2">
        <v>15</v>
      </c>
      <c r="F21" s="3">
        <f t="shared" si="2"/>
        <v>13.5</v>
      </c>
      <c r="G21" s="5">
        <v>43858</v>
      </c>
      <c r="H21" s="8">
        <v>0.72916666666666663</v>
      </c>
      <c r="I21" s="6">
        <f t="shared" si="3"/>
        <v>0.64583333333333326</v>
      </c>
      <c r="K21" s="2" t="s">
        <v>62</v>
      </c>
    </row>
    <row r="22" spans="1:11" hidden="1">
      <c r="A22" s="2" t="s">
        <v>21</v>
      </c>
      <c r="B22" s="2" t="s">
        <v>38</v>
      </c>
      <c r="C22" s="2">
        <v>189603</v>
      </c>
      <c r="D22" s="2">
        <v>579</v>
      </c>
      <c r="E22" s="7">
        <v>373389</v>
      </c>
      <c r="F22" s="3">
        <f t="shared" si="2"/>
        <v>336050.10000000003</v>
      </c>
      <c r="G22" s="5">
        <v>43858</v>
      </c>
      <c r="H22" s="6">
        <v>0.52083333333333337</v>
      </c>
      <c r="I22" s="6">
        <f t="shared" ref="I22:I36" si="4">H22- (2/24)</f>
        <v>0.43750000000000006</v>
      </c>
      <c r="K22" s="2" t="s">
        <v>63</v>
      </c>
    </row>
    <row r="23" spans="1:11" hidden="1">
      <c r="A23" s="2" t="s">
        <v>21</v>
      </c>
      <c r="B23" s="2" t="s">
        <v>46</v>
      </c>
      <c r="C23" s="2">
        <v>1783112</v>
      </c>
      <c r="D23" s="2">
        <v>579</v>
      </c>
      <c r="E23" s="7">
        <v>37338</v>
      </c>
      <c r="F23" s="3">
        <f t="shared" si="2"/>
        <v>33604.200000000004</v>
      </c>
      <c r="G23" s="5">
        <v>43858</v>
      </c>
      <c r="H23" s="8">
        <v>0.6875</v>
      </c>
      <c r="I23" s="6">
        <f t="shared" si="4"/>
        <v>0.60416666666666663</v>
      </c>
      <c r="K23" s="2" t="s">
        <v>63</v>
      </c>
    </row>
    <row r="24" spans="1:11" hidden="1">
      <c r="A24" s="2" t="s">
        <v>21</v>
      </c>
      <c r="B24" s="2" t="s">
        <v>49</v>
      </c>
      <c r="C24" s="2">
        <v>1783111</v>
      </c>
      <c r="D24" s="2">
        <v>579</v>
      </c>
      <c r="E24" s="7">
        <v>37338</v>
      </c>
      <c r="F24" s="3">
        <f t="shared" si="2"/>
        <v>33604.200000000004</v>
      </c>
      <c r="G24" s="5">
        <v>43858</v>
      </c>
      <c r="H24" s="8">
        <v>0.6875</v>
      </c>
      <c r="I24" s="6">
        <f t="shared" si="4"/>
        <v>0.60416666666666663</v>
      </c>
      <c r="K24" s="2" t="s">
        <v>63</v>
      </c>
    </row>
    <row r="25" spans="1:11" hidden="1">
      <c r="A25" s="2" t="s">
        <v>21</v>
      </c>
      <c r="B25" s="2" t="s">
        <v>57</v>
      </c>
      <c r="D25" s="2">
        <v>579</v>
      </c>
      <c r="E25" s="7">
        <v>298712</v>
      </c>
      <c r="F25" s="3">
        <f t="shared" si="2"/>
        <v>268840.8</v>
      </c>
      <c r="G25" s="5">
        <v>43858</v>
      </c>
      <c r="H25" s="8">
        <v>0.72916666666666663</v>
      </c>
      <c r="I25" s="6">
        <f t="shared" si="4"/>
        <v>0.64583333333333326</v>
      </c>
      <c r="K25" s="2" t="s">
        <v>63</v>
      </c>
    </row>
    <row r="26" spans="1:11" hidden="1">
      <c r="A26" s="2" t="s">
        <v>21</v>
      </c>
      <c r="B26" s="2" t="s">
        <v>54</v>
      </c>
      <c r="C26" s="2">
        <v>1783034</v>
      </c>
      <c r="D26" s="2">
        <v>594</v>
      </c>
      <c r="E26" s="7">
        <v>12</v>
      </c>
      <c r="F26" s="3">
        <f t="shared" si="2"/>
        <v>10.8</v>
      </c>
      <c r="G26" s="5">
        <v>43858</v>
      </c>
      <c r="H26" s="8">
        <v>0.72916666666666663</v>
      </c>
      <c r="I26" s="6">
        <f t="shared" si="4"/>
        <v>0.64583333333333326</v>
      </c>
      <c r="K26" s="2" t="s">
        <v>62</v>
      </c>
    </row>
    <row r="27" spans="1:11" hidden="1">
      <c r="A27" s="2" t="s">
        <v>21</v>
      </c>
      <c r="B27" s="2" t="s">
        <v>39</v>
      </c>
      <c r="C27" s="2">
        <v>189607</v>
      </c>
      <c r="D27" s="2">
        <v>579</v>
      </c>
      <c r="E27" s="7">
        <v>309507</v>
      </c>
      <c r="F27" s="3">
        <f t="shared" si="2"/>
        <v>278556.3</v>
      </c>
      <c r="G27" s="5">
        <v>43858</v>
      </c>
      <c r="H27" s="6">
        <v>0.52083333333333337</v>
      </c>
      <c r="I27" s="6">
        <f t="shared" si="4"/>
        <v>0.43750000000000006</v>
      </c>
      <c r="K27" s="2" t="s">
        <v>63</v>
      </c>
    </row>
    <row r="28" spans="1:11" hidden="1">
      <c r="A28" s="2" t="s">
        <v>21</v>
      </c>
      <c r="B28" s="2" t="s">
        <v>47</v>
      </c>
      <c r="C28" s="2">
        <v>1783112</v>
      </c>
      <c r="D28" s="2">
        <v>579</v>
      </c>
      <c r="E28" s="7">
        <v>30950</v>
      </c>
      <c r="F28" s="3">
        <f t="shared" si="2"/>
        <v>27855</v>
      </c>
      <c r="G28" s="5">
        <v>43858</v>
      </c>
      <c r="H28" s="8">
        <v>0.6875</v>
      </c>
      <c r="I28" s="6">
        <f t="shared" si="4"/>
        <v>0.60416666666666663</v>
      </c>
      <c r="K28" s="2" t="s">
        <v>63</v>
      </c>
    </row>
    <row r="29" spans="1:11" hidden="1">
      <c r="A29" s="2" t="s">
        <v>21</v>
      </c>
      <c r="B29" s="2" t="s">
        <v>50</v>
      </c>
      <c r="C29" s="2">
        <v>1783114</v>
      </c>
      <c r="D29" s="2">
        <v>579</v>
      </c>
      <c r="E29" s="7">
        <v>30950</v>
      </c>
      <c r="F29" s="3">
        <f t="shared" si="2"/>
        <v>27855</v>
      </c>
      <c r="G29" s="5">
        <v>43858</v>
      </c>
      <c r="H29" s="8">
        <v>0.6875</v>
      </c>
      <c r="I29" s="6">
        <f t="shared" si="4"/>
        <v>0.60416666666666663</v>
      </c>
      <c r="K29" s="2" t="s">
        <v>63</v>
      </c>
    </row>
    <row r="30" spans="1:11" hidden="1">
      <c r="A30" s="2" t="s">
        <v>21</v>
      </c>
      <c r="B30" s="2" t="s">
        <v>59</v>
      </c>
      <c r="D30" s="2">
        <v>579</v>
      </c>
      <c r="E30" s="7">
        <v>247606</v>
      </c>
      <c r="F30" s="3">
        <f t="shared" si="2"/>
        <v>222845.4</v>
      </c>
      <c r="G30" s="5">
        <v>43858</v>
      </c>
      <c r="H30" s="8">
        <v>0.6875</v>
      </c>
      <c r="I30" s="6">
        <f t="shared" si="4"/>
        <v>0.60416666666666663</v>
      </c>
      <c r="K30" s="2" t="s">
        <v>63</v>
      </c>
    </row>
    <row r="31" spans="1:11" hidden="1">
      <c r="A31" s="2" t="s">
        <v>21</v>
      </c>
      <c r="B31" s="2" t="s">
        <v>55</v>
      </c>
      <c r="C31" s="2">
        <v>1783039</v>
      </c>
      <c r="D31" s="2">
        <v>594</v>
      </c>
      <c r="E31" s="7">
        <v>5</v>
      </c>
      <c r="F31" s="3">
        <f t="shared" si="2"/>
        <v>4.5</v>
      </c>
      <c r="G31" s="5">
        <v>43858</v>
      </c>
      <c r="H31" s="8">
        <v>0.72916666666666663</v>
      </c>
      <c r="I31" s="6">
        <f t="shared" si="4"/>
        <v>0.64583333333333326</v>
      </c>
      <c r="K31" s="2" t="s">
        <v>62</v>
      </c>
    </row>
    <row r="32" spans="1:11" hidden="1">
      <c r="A32" s="2" t="s">
        <v>21</v>
      </c>
      <c r="B32" s="2" t="s">
        <v>40</v>
      </c>
      <c r="C32" s="2">
        <v>189608</v>
      </c>
      <c r="D32" s="2">
        <v>579</v>
      </c>
      <c r="E32" s="7">
        <v>230223</v>
      </c>
      <c r="F32" s="3">
        <f t="shared" si="2"/>
        <v>207200.7</v>
      </c>
      <c r="G32" s="5">
        <v>43858</v>
      </c>
      <c r="H32" s="6">
        <v>0.52083333333333337</v>
      </c>
      <c r="I32" s="6">
        <f t="shared" si="4"/>
        <v>0.43750000000000006</v>
      </c>
      <c r="K32" s="2" t="s">
        <v>63</v>
      </c>
    </row>
    <row r="33" spans="1:11" hidden="1">
      <c r="A33" s="2" t="s">
        <v>21</v>
      </c>
      <c r="B33" s="2" t="s">
        <v>48</v>
      </c>
      <c r="C33" s="2">
        <v>1783123</v>
      </c>
      <c r="D33" s="2">
        <v>579</v>
      </c>
      <c r="E33" s="7">
        <v>23022</v>
      </c>
      <c r="F33" s="3">
        <f t="shared" si="2"/>
        <v>20719.8</v>
      </c>
      <c r="G33" s="5">
        <v>43858</v>
      </c>
      <c r="H33" s="8">
        <v>0.6875</v>
      </c>
      <c r="I33" s="6">
        <f t="shared" si="4"/>
        <v>0.60416666666666663</v>
      </c>
      <c r="K33" s="2" t="s">
        <v>63</v>
      </c>
    </row>
    <row r="34" spans="1:11" hidden="1">
      <c r="A34" s="2" t="s">
        <v>21</v>
      </c>
      <c r="B34" s="2" t="s">
        <v>51</v>
      </c>
      <c r="C34" s="2">
        <v>1783122</v>
      </c>
      <c r="D34" s="2">
        <v>579</v>
      </c>
      <c r="E34" s="7">
        <v>23022</v>
      </c>
      <c r="F34" s="3">
        <f t="shared" si="2"/>
        <v>20719.8</v>
      </c>
      <c r="G34" s="5">
        <v>43858</v>
      </c>
      <c r="H34" s="8">
        <v>0.6875</v>
      </c>
      <c r="I34" s="6">
        <f t="shared" si="4"/>
        <v>0.60416666666666663</v>
      </c>
      <c r="K34" s="2" t="s">
        <v>63</v>
      </c>
    </row>
    <row r="35" spans="1:11" hidden="1">
      <c r="A35" s="2" t="s">
        <v>21</v>
      </c>
      <c r="B35" s="2" t="s">
        <v>58</v>
      </c>
      <c r="D35" s="2">
        <v>579</v>
      </c>
      <c r="E35" s="7">
        <v>184179</v>
      </c>
      <c r="F35" s="3">
        <f t="shared" si="2"/>
        <v>165761.1</v>
      </c>
      <c r="G35" s="5">
        <v>43858</v>
      </c>
      <c r="H35" s="8">
        <v>0.6875</v>
      </c>
      <c r="I35" s="6">
        <f t="shared" si="4"/>
        <v>0.60416666666666663</v>
      </c>
      <c r="K35" s="2" t="s">
        <v>63</v>
      </c>
    </row>
    <row r="36" spans="1:11" hidden="1">
      <c r="A36" s="2" t="s">
        <v>21</v>
      </c>
      <c r="B36" s="2" t="s">
        <v>56</v>
      </c>
      <c r="C36" s="2">
        <v>1783041</v>
      </c>
      <c r="D36" s="2">
        <v>594</v>
      </c>
      <c r="E36" s="2">
        <v>15</v>
      </c>
      <c r="F36" s="3">
        <f t="shared" si="2"/>
        <v>13.5</v>
      </c>
      <c r="G36" s="5">
        <v>43858</v>
      </c>
      <c r="H36" s="8">
        <v>0.72916666666666663</v>
      </c>
      <c r="I36" s="6">
        <f t="shared" si="4"/>
        <v>0.64583333333333326</v>
      </c>
      <c r="K36" s="2" t="s">
        <v>62</v>
      </c>
    </row>
    <row r="37" spans="1:11" hidden="1">
      <c r="F37" s="3"/>
      <c r="H37" s="6"/>
      <c r="I37" s="6"/>
    </row>
    <row r="38" spans="1:11" hidden="1">
      <c r="A38" s="2" t="s">
        <v>31</v>
      </c>
      <c r="B38" s="2" t="s">
        <v>22</v>
      </c>
      <c r="C38" s="2">
        <v>1781383</v>
      </c>
      <c r="D38" s="2">
        <v>3660</v>
      </c>
      <c r="E38" s="7"/>
      <c r="F38" s="3">
        <f t="shared" si="0"/>
        <v>0</v>
      </c>
      <c r="G38" s="5">
        <v>43865</v>
      </c>
      <c r="H38" s="6">
        <v>0.375</v>
      </c>
      <c r="I38" s="6">
        <v>0.41666666666666702</v>
      </c>
    </row>
    <row r="39" spans="1:11" hidden="1">
      <c r="A39" s="2" t="s">
        <v>31</v>
      </c>
      <c r="B39" s="2" t="s">
        <v>23</v>
      </c>
      <c r="C39" s="2">
        <v>1780963</v>
      </c>
      <c r="D39" s="2">
        <v>3664</v>
      </c>
      <c r="E39" s="7">
        <v>44692</v>
      </c>
      <c r="F39" s="3">
        <f t="shared" si="0"/>
        <v>40222.800000000003</v>
      </c>
      <c r="G39" s="5">
        <v>43865</v>
      </c>
      <c r="H39" s="6">
        <v>0.375</v>
      </c>
      <c r="I39" s="6">
        <v>0.41666666666666702</v>
      </c>
      <c r="K39" s="2" t="s">
        <v>93</v>
      </c>
    </row>
    <row r="40" spans="1:11" hidden="1">
      <c r="A40" s="2" t="s">
        <v>31</v>
      </c>
      <c r="B40" s="2" t="s">
        <v>24</v>
      </c>
      <c r="C40" s="2">
        <v>1780964</v>
      </c>
      <c r="D40" s="2">
        <v>3664</v>
      </c>
      <c r="E40" s="7">
        <v>26058</v>
      </c>
      <c r="F40" s="3">
        <f t="shared" si="0"/>
        <v>23452.2</v>
      </c>
      <c r="G40" s="5">
        <v>43865</v>
      </c>
      <c r="H40" s="6">
        <v>0.375</v>
      </c>
      <c r="I40" s="6">
        <v>0.41666666666666702</v>
      </c>
      <c r="K40" s="2" t="s">
        <v>93</v>
      </c>
    </row>
    <row r="41" spans="1:11" hidden="1">
      <c r="A41" s="2" t="s">
        <v>31</v>
      </c>
      <c r="B41" s="2" t="s">
        <v>25</v>
      </c>
      <c r="C41" s="2">
        <v>1780965</v>
      </c>
      <c r="D41" s="2">
        <v>3662</v>
      </c>
      <c r="E41" s="7">
        <v>84155</v>
      </c>
      <c r="F41" s="3">
        <f t="shared" si="0"/>
        <v>75739.5</v>
      </c>
      <c r="G41" s="5">
        <v>43865</v>
      </c>
      <c r="H41" s="6">
        <v>0.375</v>
      </c>
      <c r="I41" s="6">
        <v>0.41666666666666702</v>
      </c>
      <c r="K41" s="2" t="s">
        <v>94</v>
      </c>
    </row>
    <row r="42" spans="1:11" hidden="1">
      <c r="A42" s="2" t="s">
        <v>31</v>
      </c>
      <c r="B42" s="2" t="s">
        <v>26</v>
      </c>
      <c r="C42" s="2">
        <v>1780966</v>
      </c>
      <c r="D42" s="2">
        <v>3662</v>
      </c>
      <c r="E42" s="7">
        <v>176709</v>
      </c>
      <c r="F42" s="3">
        <f t="shared" si="0"/>
        <v>159038.1</v>
      </c>
      <c r="G42" s="5">
        <v>43865</v>
      </c>
      <c r="H42" s="6">
        <v>0.375</v>
      </c>
      <c r="I42" s="6">
        <v>0.41666666666666702</v>
      </c>
      <c r="K42" s="2" t="s">
        <v>94</v>
      </c>
    </row>
    <row r="43" spans="1:11" hidden="1">
      <c r="A43" s="2" t="s">
        <v>31</v>
      </c>
      <c r="B43" s="2" t="s">
        <v>27</v>
      </c>
      <c r="C43" s="2">
        <v>1780967</v>
      </c>
      <c r="D43" s="2">
        <v>3662</v>
      </c>
      <c r="E43" s="7">
        <v>4675</v>
      </c>
      <c r="F43" s="3">
        <f t="shared" si="0"/>
        <v>4207.5</v>
      </c>
      <c r="G43" s="5">
        <v>43865</v>
      </c>
      <c r="H43" s="6">
        <v>0.375</v>
      </c>
      <c r="I43" s="6">
        <v>0.41666666666666702</v>
      </c>
      <c r="K43" s="2" t="s">
        <v>94</v>
      </c>
    </row>
    <row r="44" spans="1:11" hidden="1">
      <c r="A44" s="2" t="s">
        <v>31</v>
      </c>
      <c r="B44" s="2" t="s">
        <v>28</v>
      </c>
      <c r="C44" s="2">
        <v>1780961</v>
      </c>
      <c r="D44" s="2">
        <v>3660</v>
      </c>
      <c r="E44" s="7">
        <v>67557</v>
      </c>
      <c r="F44" s="3">
        <f t="shared" si="0"/>
        <v>60801.3</v>
      </c>
      <c r="G44" s="5">
        <v>43865</v>
      </c>
      <c r="H44" s="6">
        <v>0.375</v>
      </c>
      <c r="I44" s="6">
        <v>0.41666666666666702</v>
      </c>
      <c r="K44" s="2" t="s">
        <v>95</v>
      </c>
    </row>
    <row r="45" spans="1:11" hidden="1">
      <c r="A45" s="2" t="s">
        <v>31</v>
      </c>
      <c r="B45" s="2" t="s">
        <v>29</v>
      </c>
      <c r="C45" s="2">
        <v>1780962</v>
      </c>
      <c r="D45" s="2">
        <v>3664</v>
      </c>
      <c r="E45" s="7">
        <v>44692</v>
      </c>
      <c r="F45" s="3">
        <f t="shared" si="0"/>
        <v>40222.800000000003</v>
      </c>
      <c r="G45" s="5">
        <v>43865</v>
      </c>
      <c r="H45" s="6">
        <v>0.375</v>
      </c>
      <c r="I45" s="6">
        <v>0.41666666666666702</v>
      </c>
      <c r="K45" s="2" t="s">
        <v>93</v>
      </c>
    </row>
    <row r="46" spans="1:11" hidden="1">
      <c r="A46" s="2" t="s">
        <v>31</v>
      </c>
      <c r="B46" s="2" t="s">
        <v>30</v>
      </c>
      <c r="C46" s="2">
        <v>1780968</v>
      </c>
      <c r="D46" s="2">
        <v>3666</v>
      </c>
      <c r="E46" s="7">
        <v>16671</v>
      </c>
      <c r="F46" s="3">
        <f t="shared" si="0"/>
        <v>15003.9</v>
      </c>
      <c r="G46" s="5">
        <v>43865</v>
      </c>
      <c r="H46" s="6">
        <v>0.375</v>
      </c>
      <c r="I46" s="6">
        <v>0.41666666666666702</v>
      </c>
      <c r="K46" s="2" t="s">
        <v>92</v>
      </c>
    </row>
    <row r="47" spans="1:11" hidden="1">
      <c r="F47" s="3"/>
      <c r="H47" s="6">
        <v>0.66666666666666696</v>
      </c>
    </row>
    <row r="48" spans="1:11" hidden="1">
      <c r="A48" s="2" t="s">
        <v>60</v>
      </c>
      <c r="B48" s="2" t="s">
        <v>79</v>
      </c>
      <c r="C48" s="2">
        <v>1780343</v>
      </c>
      <c r="D48" s="2">
        <v>3657</v>
      </c>
      <c r="E48" s="11">
        <v>70303</v>
      </c>
      <c r="F48" s="3">
        <f t="shared" ref="F48:F68" si="5">SUM(E48*0.9)</f>
        <v>63272.700000000004</v>
      </c>
      <c r="G48" s="5">
        <v>43864</v>
      </c>
      <c r="H48" s="6">
        <v>0.70833333333333304</v>
      </c>
      <c r="I48" s="6">
        <f t="shared" ref="I48" si="6">H48- (2/24)</f>
        <v>0.62499999999999967</v>
      </c>
      <c r="J48" s="2">
        <v>89323</v>
      </c>
      <c r="K48" s="2" t="s">
        <v>61</v>
      </c>
    </row>
    <row r="49" spans="1:11" hidden="1">
      <c r="A49" s="2" t="s">
        <v>60</v>
      </c>
      <c r="B49" s="2" t="s">
        <v>80</v>
      </c>
      <c r="C49" s="2">
        <v>1784169</v>
      </c>
      <c r="D49" s="2">
        <v>3657</v>
      </c>
      <c r="E49" s="7">
        <v>71250</v>
      </c>
      <c r="F49" s="3">
        <f t="shared" si="5"/>
        <v>64125</v>
      </c>
      <c r="G49" s="5">
        <v>43864</v>
      </c>
      <c r="H49" s="6">
        <v>0.75</v>
      </c>
      <c r="I49" s="6">
        <f t="shared" ref="I49" si="7">H49- (2/24)</f>
        <v>0.66666666666666663</v>
      </c>
      <c r="K49" s="2" t="s">
        <v>61</v>
      </c>
    </row>
    <row r="50" spans="1:11" hidden="1">
      <c r="F50" s="3">
        <f t="shared" si="5"/>
        <v>0</v>
      </c>
      <c r="H50" s="6">
        <v>0.79166666666666696</v>
      </c>
    </row>
    <row r="51" spans="1:11" hidden="1">
      <c r="A51" s="4" t="s">
        <v>64</v>
      </c>
      <c r="B51" s="2" t="s">
        <v>77</v>
      </c>
      <c r="C51" s="2">
        <v>1783120</v>
      </c>
      <c r="D51" s="2" t="s">
        <v>65</v>
      </c>
      <c r="E51" s="2">
        <v>12</v>
      </c>
      <c r="F51" s="3">
        <f t="shared" si="5"/>
        <v>10.8</v>
      </c>
      <c r="H51" s="6">
        <v>0.83333333333333304</v>
      </c>
      <c r="K51" s="2" t="s">
        <v>66</v>
      </c>
    </row>
    <row r="52" spans="1:11" hidden="1">
      <c r="A52" s="4" t="s">
        <v>64</v>
      </c>
      <c r="B52" s="2" t="s">
        <v>76</v>
      </c>
      <c r="C52" s="2">
        <v>1783119</v>
      </c>
      <c r="D52" s="2" t="s">
        <v>65</v>
      </c>
      <c r="E52" s="2">
        <v>11</v>
      </c>
      <c r="F52" s="3">
        <f t="shared" si="5"/>
        <v>9.9</v>
      </c>
      <c r="H52" s="6">
        <v>0.875</v>
      </c>
      <c r="K52" s="2" t="s">
        <v>66</v>
      </c>
    </row>
    <row r="53" spans="1:11" hidden="1">
      <c r="A53" s="4" t="s">
        <v>64</v>
      </c>
      <c r="B53" s="2" t="s">
        <v>75</v>
      </c>
      <c r="C53" s="2">
        <v>1783118</v>
      </c>
      <c r="D53" s="2" t="s">
        <v>65</v>
      </c>
      <c r="E53" s="2">
        <v>8</v>
      </c>
      <c r="F53" s="3">
        <f t="shared" si="5"/>
        <v>7.2</v>
      </c>
      <c r="H53" s="6">
        <v>0.91666666666666696</v>
      </c>
      <c r="K53" s="2" t="s">
        <v>66</v>
      </c>
    </row>
    <row r="54" spans="1:11" hidden="1">
      <c r="A54" s="4" t="s">
        <v>64</v>
      </c>
      <c r="B54" s="2" t="s">
        <v>78</v>
      </c>
      <c r="C54" s="2">
        <v>1783117</v>
      </c>
      <c r="D54" s="2" t="s">
        <v>65</v>
      </c>
      <c r="E54" s="2">
        <v>8</v>
      </c>
      <c r="F54" s="3">
        <f t="shared" si="5"/>
        <v>7.2</v>
      </c>
      <c r="H54" s="6">
        <v>0.95833333333333304</v>
      </c>
      <c r="K54" s="2" t="s">
        <v>66</v>
      </c>
    </row>
    <row r="55" spans="1:11" hidden="1">
      <c r="A55" s="4"/>
      <c r="F55" s="3"/>
      <c r="H55" s="6">
        <v>0</v>
      </c>
    </row>
    <row r="56" spans="1:11" hidden="1">
      <c r="A56" s="4" t="s">
        <v>64</v>
      </c>
      <c r="B56" s="2" t="s">
        <v>98</v>
      </c>
      <c r="C56" s="2">
        <v>191301</v>
      </c>
      <c r="D56" s="2">
        <v>623</v>
      </c>
      <c r="E56" s="7">
        <v>193560</v>
      </c>
      <c r="F56" s="3">
        <f t="shared" si="5"/>
        <v>174204</v>
      </c>
      <c r="G56" s="5">
        <v>43874</v>
      </c>
      <c r="H56" s="6">
        <v>0.52430555555555558</v>
      </c>
      <c r="I56" s="6">
        <f t="shared" ref="I56:I68" si="8">H56- (2/24)</f>
        <v>0.44097222222222227</v>
      </c>
      <c r="K56" s="2" t="s">
        <v>86</v>
      </c>
    </row>
    <row r="57" spans="1:11" hidden="1">
      <c r="A57" s="4" t="s">
        <v>64</v>
      </c>
      <c r="B57" s="10" t="s">
        <v>101</v>
      </c>
      <c r="C57" s="2">
        <v>1786884</v>
      </c>
      <c r="D57" s="2">
        <v>623</v>
      </c>
      <c r="E57" s="7">
        <v>19356</v>
      </c>
      <c r="F57" s="3">
        <f t="shared" si="5"/>
        <v>17420.400000000001</v>
      </c>
      <c r="G57" s="5">
        <v>43874</v>
      </c>
      <c r="H57" s="6">
        <v>0.52430555555555558</v>
      </c>
      <c r="I57" s="6">
        <f t="shared" si="8"/>
        <v>0.44097222222222227</v>
      </c>
      <c r="J57" s="2">
        <v>89841</v>
      </c>
    </row>
    <row r="58" spans="1:11" hidden="1">
      <c r="A58" s="4" t="s">
        <v>64</v>
      </c>
      <c r="B58" s="2" t="s">
        <v>102</v>
      </c>
      <c r="C58" s="2">
        <v>1786883</v>
      </c>
      <c r="D58" s="2">
        <v>623</v>
      </c>
      <c r="E58" s="7">
        <v>19356</v>
      </c>
      <c r="F58" s="3">
        <f t="shared" si="5"/>
        <v>17420.400000000001</v>
      </c>
      <c r="G58" s="5">
        <v>43874</v>
      </c>
      <c r="H58" s="6">
        <v>0.52430555555555558</v>
      </c>
      <c r="I58" s="6">
        <f t="shared" si="8"/>
        <v>0.44097222222222227</v>
      </c>
      <c r="J58" s="2">
        <v>89841</v>
      </c>
    </row>
    <row r="59" spans="1:11" hidden="1">
      <c r="A59" s="4" t="s">
        <v>64</v>
      </c>
      <c r="B59" s="2" t="s">
        <v>96</v>
      </c>
      <c r="C59" s="2">
        <v>191302</v>
      </c>
      <c r="D59" s="2">
        <v>623</v>
      </c>
      <c r="E59" s="7">
        <v>1230856</v>
      </c>
      <c r="F59" s="3">
        <f t="shared" si="5"/>
        <v>1107770.4000000001</v>
      </c>
      <c r="G59" s="5">
        <v>43874</v>
      </c>
      <c r="H59" s="6">
        <v>0.52430555555555558</v>
      </c>
      <c r="I59" s="6">
        <f t="shared" si="8"/>
        <v>0.44097222222222227</v>
      </c>
      <c r="K59" s="2" t="s">
        <v>86</v>
      </c>
    </row>
    <row r="60" spans="1:11" hidden="1">
      <c r="A60" s="4" t="s">
        <v>64</v>
      </c>
      <c r="B60" s="10" t="s">
        <v>103</v>
      </c>
      <c r="C60" s="2">
        <v>1786877</v>
      </c>
      <c r="D60" s="2">
        <v>623</v>
      </c>
      <c r="E60" s="7">
        <v>123085</v>
      </c>
      <c r="F60" s="3">
        <f t="shared" si="5"/>
        <v>110776.5</v>
      </c>
      <c r="G60" s="5">
        <v>43874</v>
      </c>
      <c r="H60" s="6">
        <v>0.52430555555555558</v>
      </c>
      <c r="I60" s="6">
        <f t="shared" si="8"/>
        <v>0.44097222222222227</v>
      </c>
      <c r="J60" s="2">
        <v>89841</v>
      </c>
    </row>
    <row r="61" spans="1:11" hidden="1">
      <c r="A61" s="4" t="s">
        <v>64</v>
      </c>
      <c r="B61" s="2" t="s">
        <v>104</v>
      </c>
      <c r="C61" s="2">
        <v>1786878</v>
      </c>
      <c r="D61" s="2">
        <v>623</v>
      </c>
      <c r="E61" s="7">
        <v>123085</v>
      </c>
      <c r="F61" s="3">
        <f t="shared" si="5"/>
        <v>110776.5</v>
      </c>
      <c r="G61" s="5">
        <v>43874</v>
      </c>
      <c r="H61" s="6">
        <v>0.52430555555555558</v>
      </c>
      <c r="I61" s="6">
        <f t="shared" si="8"/>
        <v>0.44097222222222227</v>
      </c>
      <c r="J61" s="2">
        <v>89841</v>
      </c>
    </row>
    <row r="62" spans="1:11" hidden="1">
      <c r="A62" s="4" t="s">
        <v>64</v>
      </c>
      <c r="B62" s="2" t="s">
        <v>97</v>
      </c>
      <c r="C62" s="2">
        <v>1786129</v>
      </c>
      <c r="D62" s="2">
        <v>623</v>
      </c>
      <c r="E62" s="7">
        <v>984685</v>
      </c>
      <c r="F62" s="3">
        <f t="shared" si="5"/>
        <v>886216.5</v>
      </c>
      <c r="G62" s="5">
        <v>43874</v>
      </c>
      <c r="H62" s="6">
        <v>0.70833333333333337</v>
      </c>
      <c r="I62" s="6">
        <f t="shared" si="8"/>
        <v>0.625</v>
      </c>
      <c r="J62" s="2">
        <v>89803</v>
      </c>
      <c r="K62" s="2" t="s">
        <v>86</v>
      </c>
    </row>
    <row r="63" spans="1:11" hidden="1">
      <c r="A63" s="4" t="s">
        <v>64</v>
      </c>
      <c r="B63" s="2" t="s">
        <v>81</v>
      </c>
      <c r="C63" s="2">
        <v>1785763</v>
      </c>
      <c r="D63" s="2">
        <v>623</v>
      </c>
      <c r="E63" s="7">
        <v>117621</v>
      </c>
      <c r="F63" s="3">
        <f t="shared" si="5"/>
        <v>105858.90000000001</v>
      </c>
      <c r="G63" s="5">
        <v>43874</v>
      </c>
      <c r="H63" s="6">
        <v>0.5</v>
      </c>
      <c r="I63" s="6">
        <f t="shared" si="8"/>
        <v>0.41666666666666669</v>
      </c>
      <c r="J63" s="2">
        <v>89802</v>
      </c>
      <c r="K63" s="2" t="s">
        <v>86</v>
      </c>
    </row>
    <row r="64" spans="1:11" hidden="1">
      <c r="A64" s="4" t="s">
        <v>64</v>
      </c>
      <c r="B64" s="2" t="s">
        <v>82</v>
      </c>
      <c r="C64" s="2">
        <v>1785764</v>
      </c>
      <c r="D64" s="2">
        <v>623</v>
      </c>
      <c r="E64" s="7">
        <v>136448</v>
      </c>
      <c r="F64" s="3">
        <f t="shared" si="5"/>
        <v>122803.2</v>
      </c>
      <c r="G64" s="5">
        <v>43874</v>
      </c>
      <c r="H64" s="6">
        <v>0.5</v>
      </c>
      <c r="I64" s="6">
        <f t="shared" si="8"/>
        <v>0.41666666666666669</v>
      </c>
      <c r="J64" s="2">
        <v>89802</v>
      </c>
      <c r="K64" s="2" t="s">
        <v>86</v>
      </c>
    </row>
    <row r="65" spans="1:11" hidden="1">
      <c r="A65" s="4" t="s">
        <v>64</v>
      </c>
      <c r="B65" s="2" t="s">
        <v>100</v>
      </c>
      <c r="C65" s="2">
        <v>1786140</v>
      </c>
      <c r="D65" s="2">
        <v>624</v>
      </c>
      <c r="E65" s="7">
        <v>8</v>
      </c>
      <c r="F65" s="3">
        <f t="shared" si="5"/>
        <v>7.2</v>
      </c>
      <c r="G65" s="5">
        <v>43874</v>
      </c>
      <c r="H65" s="6">
        <v>0.72916666666666663</v>
      </c>
      <c r="I65" s="6">
        <f t="shared" si="8"/>
        <v>0.64583333333333326</v>
      </c>
      <c r="K65" s="2" t="s">
        <v>85</v>
      </c>
    </row>
    <row r="66" spans="1:11" hidden="1">
      <c r="A66" s="4" t="s">
        <v>64</v>
      </c>
      <c r="B66" s="2" t="s">
        <v>99</v>
      </c>
      <c r="C66" s="2">
        <v>1786139</v>
      </c>
      <c r="D66" s="2">
        <v>624</v>
      </c>
      <c r="E66" s="7">
        <v>8</v>
      </c>
      <c r="F66" s="3">
        <f t="shared" si="5"/>
        <v>7.2</v>
      </c>
      <c r="G66" s="5">
        <v>43874</v>
      </c>
      <c r="H66" s="6">
        <v>0.72916666666666663</v>
      </c>
      <c r="I66" s="6">
        <f t="shared" si="8"/>
        <v>0.64583333333333326</v>
      </c>
      <c r="K66" s="2" t="s">
        <v>85</v>
      </c>
    </row>
    <row r="67" spans="1:11" hidden="1">
      <c r="A67" s="4" t="s">
        <v>64</v>
      </c>
      <c r="B67" s="2" t="s">
        <v>83</v>
      </c>
      <c r="C67" s="2">
        <v>1786137</v>
      </c>
      <c r="D67" s="2">
        <v>624</v>
      </c>
      <c r="E67" s="7">
        <v>11</v>
      </c>
      <c r="F67" s="3">
        <f t="shared" si="5"/>
        <v>9.9</v>
      </c>
      <c r="G67" s="5">
        <v>43874</v>
      </c>
      <c r="H67" s="6">
        <v>0.72916666666666663</v>
      </c>
      <c r="I67" s="6">
        <f t="shared" si="8"/>
        <v>0.64583333333333326</v>
      </c>
      <c r="K67" s="2" t="s">
        <v>85</v>
      </c>
    </row>
    <row r="68" spans="1:11" hidden="1">
      <c r="A68" s="4" t="s">
        <v>64</v>
      </c>
      <c r="B68" s="2" t="s">
        <v>84</v>
      </c>
      <c r="C68" s="2">
        <v>1786138</v>
      </c>
      <c r="D68" s="2">
        <v>624</v>
      </c>
      <c r="E68" s="7">
        <v>12</v>
      </c>
      <c r="F68" s="3">
        <f t="shared" si="5"/>
        <v>10.8</v>
      </c>
      <c r="G68" s="5">
        <v>43874</v>
      </c>
      <c r="H68" s="6">
        <v>0.72916666666666663</v>
      </c>
      <c r="I68" s="6">
        <f t="shared" si="8"/>
        <v>0.64583333333333326</v>
      </c>
      <c r="K68" s="2" t="s">
        <v>85</v>
      </c>
    </row>
    <row r="69" spans="1:11" hidden="1">
      <c r="H69" s="6"/>
      <c r="I69" s="6"/>
    </row>
    <row r="70" spans="1:11" hidden="1">
      <c r="A70" s="2" t="s">
        <v>67</v>
      </c>
      <c r="B70" s="2" t="s">
        <v>91</v>
      </c>
      <c r="C70" s="2">
        <v>1784452</v>
      </c>
      <c r="D70" s="2">
        <v>3660</v>
      </c>
      <c r="E70" s="7">
        <v>67334</v>
      </c>
      <c r="F70" s="3">
        <f t="shared" ref="F70:F135" si="9">SUM(E70*0.9)</f>
        <v>60600.6</v>
      </c>
      <c r="G70" s="5">
        <v>43879</v>
      </c>
      <c r="H70" s="6">
        <v>0.45833333333333331</v>
      </c>
      <c r="I70" s="6">
        <f>H70- (2/24)</f>
        <v>0.375</v>
      </c>
      <c r="K70" s="2" t="s">
        <v>95</v>
      </c>
    </row>
    <row r="71" spans="1:11" hidden="1">
      <c r="A71" s="2" t="s">
        <v>67</v>
      </c>
      <c r="B71" s="2" t="s">
        <v>69</v>
      </c>
      <c r="C71" s="2">
        <v>1783620</v>
      </c>
      <c r="D71" s="2">
        <v>3664</v>
      </c>
      <c r="E71" s="7">
        <v>34555</v>
      </c>
      <c r="F71" s="3">
        <f t="shared" si="9"/>
        <v>31099.5</v>
      </c>
      <c r="G71" s="5">
        <v>43879</v>
      </c>
      <c r="H71" s="6">
        <v>0.45833333333333331</v>
      </c>
      <c r="I71" s="6">
        <f t="shared" ref="I71:I77" si="10">H71- (2/24)</f>
        <v>0.375</v>
      </c>
      <c r="K71" s="2" t="s">
        <v>93</v>
      </c>
    </row>
    <row r="72" spans="1:11" hidden="1">
      <c r="A72" s="2" t="s">
        <v>67</v>
      </c>
      <c r="B72" s="2" t="s">
        <v>70</v>
      </c>
      <c r="C72" s="2">
        <v>1783622</v>
      </c>
      <c r="D72" s="2">
        <v>3664</v>
      </c>
      <c r="E72" s="7">
        <v>19059</v>
      </c>
      <c r="F72" s="3">
        <f t="shared" si="9"/>
        <v>17153.100000000002</v>
      </c>
      <c r="G72" s="5">
        <v>43879</v>
      </c>
      <c r="H72" s="6">
        <v>0.45833333333333331</v>
      </c>
      <c r="I72" s="6">
        <f t="shared" si="10"/>
        <v>0.375</v>
      </c>
      <c r="K72" s="2" t="s">
        <v>93</v>
      </c>
    </row>
    <row r="73" spans="1:11" hidden="1">
      <c r="A73" s="2" t="s">
        <v>67</v>
      </c>
      <c r="B73" s="2" t="s">
        <v>71</v>
      </c>
      <c r="C73" s="2">
        <v>1783623</v>
      </c>
      <c r="D73" s="2">
        <v>3662</v>
      </c>
      <c r="E73" s="7">
        <v>58571</v>
      </c>
      <c r="F73" s="3">
        <f t="shared" si="9"/>
        <v>52713.9</v>
      </c>
      <c r="G73" s="5">
        <v>43879</v>
      </c>
      <c r="H73" s="6">
        <v>0.45833333333333331</v>
      </c>
      <c r="I73" s="6">
        <f t="shared" si="10"/>
        <v>0.375</v>
      </c>
      <c r="K73" s="2" t="s">
        <v>94</v>
      </c>
    </row>
    <row r="74" spans="1:11" hidden="1">
      <c r="A74" s="2" t="s">
        <v>67</v>
      </c>
      <c r="B74" s="2" t="s">
        <v>72</v>
      </c>
      <c r="C74" s="2">
        <v>1783624</v>
      </c>
      <c r="D74" s="2">
        <v>3662</v>
      </c>
      <c r="E74" s="7">
        <v>137085</v>
      </c>
      <c r="F74" s="3">
        <f t="shared" si="9"/>
        <v>123376.5</v>
      </c>
      <c r="G74" s="5">
        <v>43879</v>
      </c>
      <c r="H74" s="6">
        <v>0.45833333333333331</v>
      </c>
      <c r="I74" s="6">
        <f t="shared" si="10"/>
        <v>0.375</v>
      </c>
      <c r="K74" s="2" t="s">
        <v>94</v>
      </c>
    </row>
    <row r="75" spans="1:11" hidden="1">
      <c r="A75" s="2" t="s">
        <v>67</v>
      </c>
      <c r="B75" s="2" t="s">
        <v>73</v>
      </c>
      <c r="C75" s="2">
        <v>1783625</v>
      </c>
      <c r="D75" s="2">
        <v>3662</v>
      </c>
      <c r="E75" s="7">
        <v>3414</v>
      </c>
      <c r="F75" s="3">
        <f t="shared" si="9"/>
        <v>3072.6</v>
      </c>
      <c r="G75" s="5">
        <v>43879</v>
      </c>
      <c r="H75" s="6">
        <v>0.45833333333333331</v>
      </c>
      <c r="I75" s="6">
        <f t="shared" si="10"/>
        <v>0.375</v>
      </c>
      <c r="K75" s="2" t="s">
        <v>94</v>
      </c>
    </row>
    <row r="76" spans="1:11" hidden="1">
      <c r="A76" s="2" t="s">
        <v>67</v>
      </c>
      <c r="B76" s="2" t="s">
        <v>68</v>
      </c>
      <c r="C76" s="2">
        <v>1783619</v>
      </c>
      <c r="D76" s="2">
        <v>3664</v>
      </c>
      <c r="E76" s="7">
        <v>39221</v>
      </c>
      <c r="F76" s="3">
        <f t="shared" si="9"/>
        <v>35298.9</v>
      </c>
      <c r="G76" s="5">
        <v>43879</v>
      </c>
      <c r="H76" s="6">
        <v>0.45833333333333331</v>
      </c>
      <c r="I76" s="6">
        <f t="shared" si="10"/>
        <v>0.375</v>
      </c>
      <c r="K76" s="2" t="s">
        <v>93</v>
      </c>
    </row>
    <row r="77" spans="1:11" hidden="1">
      <c r="A77" s="2" t="s">
        <v>67</v>
      </c>
      <c r="B77" s="2" t="s">
        <v>74</v>
      </c>
      <c r="C77" s="2">
        <v>1783626</v>
      </c>
      <c r="D77" s="2">
        <v>3666</v>
      </c>
      <c r="E77" s="7">
        <v>12842</v>
      </c>
      <c r="F77" s="3">
        <f t="shared" si="9"/>
        <v>11557.800000000001</v>
      </c>
      <c r="G77" s="5">
        <v>43879</v>
      </c>
      <c r="H77" s="6">
        <v>0.45833333333333331</v>
      </c>
      <c r="I77" s="6">
        <f t="shared" si="10"/>
        <v>0.375</v>
      </c>
      <c r="K77" s="2" t="s">
        <v>92</v>
      </c>
    </row>
    <row r="78" spans="1:11" hidden="1">
      <c r="E78" s="7">
        <f>SUM(E70:E77)</f>
        <v>372081</v>
      </c>
      <c r="F78" s="3"/>
    </row>
    <row r="79" spans="1:11" hidden="1">
      <c r="E79" s="7"/>
      <c r="F79" s="3"/>
    </row>
    <row r="80" spans="1:11" hidden="1">
      <c r="A80" s="2" t="s">
        <v>87</v>
      </c>
      <c r="B80" s="2" t="s">
        <v>88</v>
      </c>
      <c r="C80" s="2">
        <v>1784943</v>
      </c>
      <c r="D80" s="2">
        <v>614</v>
      </c>
      <c r="E80" s="7">
        <v>18</v>
      </c>
      <c r="F80" s="3"/>
      <c r="K80" s="2" t="s">
        <v>89</v>
      </c>
    </row>
    <row r="81" spans="1:11" hidden="1">
      <c r="A81" s="2" t="s">
        <v>87</v>
      </c>
      <c r="B81" s="2" t="s">
        <v>105</v>
      </c>
      <c r="C81" s="2">
        <v>1788079</v>
      </c>
      <c r="D81" s="2">
        <v>658</v>
      </c>
      <c r="E81" s="7">
        <v>1347959</v>
      </c>
      <c r="F81" s="3">
        <f t="shared" si="9"/>
        <v>1213163.1000000001</v>
      </c>
      <c r="G81" s="5">
        <v>43888</v>
      </c>
      <c r="H81" s="6">
        <v>0.41666666666666669</v>
      </c>
      <c r="I81" s="6">
        <f t="shared" ref="I81" si="11">H81- (2/24)</f>
        <v>0.33333333333333337</v>
      </c>
      <c r="J81" s="2">
        <v>90227</v>
      </c>
      <c r="K81" s="2" t="s">
        <v>108</v>
      </c>
    </row>
    <row r="82" spans="1:11" hidden="1">
      <c r="A82" s="2" t="s">
        <v>87</v>
      </c>
      <c r="B82" s="2" t="s">
        <v>106</v>
      </c>
      <c r="C82" s="2">
        <v>1788080</v>
      </c>
      <c r="D82" s="2">
        <v>657</v>
      </c>
      <c r="E82" s="7">
        <v>30</v>
      </c>
      <c r="F82" s="3">
        <f t="shared" si="9"/>
        <v>27</v>
      </c>
      <c r="G82" s="5">
        <v>43888</v>
      </c>
      <c r="H82" s="6">
        <v>0.41666666666666669</v>
      </c>
      <c r="I82" s="6">
        <f t="shared" ref="I82" si="12">H82- (2/24)</f>
        <v>0.33333333333333337</v>
      </c>
      <c r="K82" s="2" t="s">
        <v>107</v>
      </c>
    </row>
    <row r="83" spans="1:11" hidden="1">
      <c r="E83" s="7"/>
      <c r="F83" s="3"/>
      <c r="G83" s="5"/>
      <c r="H83" s="6"/>
      <c r="I83" s="6"/>
    </row>
    <row r="84" spans="1:11" hidden="1">
      <c r="A84" s="2" t="s">
        <v>109</v>
      </c>
      <c r="B84" s="2" t="s">
        <v>112</v>
      </c>
      <c r="C84" s="2">
        <v>1788628</v>
      </c>
      <c r="D84" s="2">
        <v>666</v>
      </c>
      <c r="E84" s="7">
        <v>12</v>
      </c>
      <c r="F84" s="3">
        <f t="shared" si="9"/>
        <v>10.8</v>
      </c>
      <c r="G84" s="5"/>
      <c r="H84" s="6"/>
      <c r="I84" s="6"/>
    </row>
    <row r="85" spans="1:11" hidden="1">
      <c r="E85" s="7"/>
      <c r="F85" s="3"/>
      <c r="G85" s="5"/>
      <c r="H85" s="6"/>
      <c r="I85" s="6"/>
    </row>
    <row r="86" spans="1:11" hidden="1">
      <c r="A86" s="2" t="s">
        <v>110</v>
      </c>
      <c r="B86" s="2" t="s">
        <v>111</v>
      </c>
      <c r="C86" s="2">
        <v>1788797</v>
      </c>
      <c r="D86" s="2">
        <v>668</v>
      </c>
      <c r="E86" s="7">
        <v>25</v>
      </c>
      <c r="F86" s="3">
        <f t="shared" si="9"/>
        <v>22.5</v>
      </c>
      <c r="G86" s="5"/>
      <c r="H86" s="6"/>
      <c r="I86" s="6"/>
    </row>
    <row r="87" spans="1:11" hidden="1">
      <c r="A87" s="2" t="s">
        <v>110</v>
      </c>
      <c r="B87" s="2" t="s">
        <v>137</v>
      </c>
      <c r="C87" s="2">
        <v>1792009</v>
      </c>
      <c r="D87" s="2">
        <v>712</v>
      </c>
      <c r="E87" s="7">
        <v>1537327</v>
      </c>
      <c r="F87" s="3">
        <f t="shared" si="9"/>
        <v>1383594.3</v>
      </c>
      <c r="G87" s="5">
        <v>43907</v>
      </c>
      <c r="H87" s="6">
        <v>0.41666666666666669</v>
      </c>
      <c r="I87" s="6">
        <f t="shared" ref="I87:I88" si="13">H87- (2/24)</f>
        <v>0.33333333333333337</v>
      </c>
    </row>
    <row r="88" spans="1:11" hidden="1">
      <c r="A88" s="2" t="s">
        <v>110</v>
      </c>
      <c r="B88" s="2" t="s">
        <v>138</v>
      </c>
      <c r="C88" s="2">
        <v>1792010</v>
      </c>
      <c r="D88" s="2">
        <v>711</v>
      </c>
      <c r="E88" s="7">
        <v>25</v>
      </c>
      <c r="F88" s="3">
        <f t="shared" si="9"/>
        <v>22.5</v>
      </c>
      <c r="G88" s="5">
        <v>43907</v>
      </c>
      <c r="H88" s="6">
        <v>0.41666666666666669</v>
      </c>
      <c r="I88" s="6">
        <f t="shared" si="13"/>
        <v>0.33333333333333337</v>
      </c>
      <c r="K88" s="2" t="s">
        <v>139</v>
      </c>
    </row>
    <row r="89" spans="1:11" hidden="1">
      <c r="E89" s="7"/>
      <c r="F89" s="3">
        <f t="shared" si="9"/>
        <v>0</v>
      </c>
      <c r="G89" s="5"/>
      <c r="H89" s="6"/>
      <c r="I89" s="6"/>
    </row>
    <row r="90" spans="1:11" hidden="1">
      <c r="A90" s="2" t="s">
        <v>113</v>
      </c>
      <c r="B90" s="2" t="s">
        <v>114</v>
      </c>
      <c r="C90" s="2">
        <v>1789041</v>
      </c>
      <c r="D90" s="2">
        <v>673</v>
      </c>
      <c r="E90" s="7">
        <v>5</v>
      </c>
      <c r="F90" s="3">
        <f t="shared" si="9"/>
        <v>4.5</v>
      </c>
      <c r="G90" s="5">
        <v>43889</v>
      </c>
      <c r="H90" s="6">
        <v>0.41666666666666669</v>
      </c>
      <c r="I90" s="6">
        <f t="shared" ref="I90:I91" si="14">H90- (2/24)</f>
        <v>0.33333333333333337</v>
      </c>
      <c r="K90" s="2" t="s">
        <v>116</v>
      </c>
    </row>
    <row r="91" spans="1:11" hidden="1">
      <c r="A91" s="2" t="s">
        <v>113</v>
      </c>
      <c r="B91" s="2" t="s">
        <v>115</v>
      </c>
      <c r="C91" s="2">
        <v>1789040</v>
      </c>
      <c r="D91" s="2">
        <v>681</v>
      </c>
      <c r="E91" s="7">
        <v>437</v>
      </c>
      <c r="F91" s="3">
        <f t="shared" si="9"/>
        <v>393.3</v>
      </c>
      <c r="G91" s="5">
        <v>43889</v>
      </c>
      <c r="H91" s="6">
        <v>0.41666666666666669</v>
      </c>
      <c r="I91" s="6">
        <f t="shared" si="14"/>
        <v>0.33333333333333337</v>
      </c>
      <c r="J91" s="2">
        <v>90315</v>
      </c>
      <c r="K91" s="2" t="s">
        <v>124</v>
      </c>
    </row>
    <row r="92" spans="1:11" hidden="1">
      <c r="E92" s="7"/>
      <c r="F92" s="3">
        <f t="shared" si="9"/>
        <v>0</v>
      </c>
      <c r="G92" s="5"/>
      <c r="H92" s="6"/>
      <c r="I92" s="6"/>
    </row>
    <row r="93" spans="1:11" hidden="1">
      <c r="A93" s="2" t="s">
        <v>117</v>
      </c>
      <c r="B93" s="2" t="s">
        <v>118</v>
      </c>
      <c r="C93" s="2">
        <v>1788380</v>
      </c>
      <c r="D93" s="2">
        <v>659</v>
      </c>
      <c r="E93" s="7">
        <v>567202</v>
      </c>
      <c r="F93" s="3">
        <f t="shared" si="9"/>
        <v>510481.8</v>
      </c>
      <c r="G93" s="5">
        <v>43886</v>
      </c>
      <c r="H93" s="6">
        <v>0.54166666666666663</v>
      </c>
      <c r="I93" s="6">
        <f t="shared" ref="I93:I96" si="15">H93- (2/24)</f>
        <v>0.45833333333333331</v>
      </c>
      <c r="J93" s="2">
        <v>90216</v>
      </c>
    </row>
    <row r="94" spans="1:11" hidden="1">
      <c r="A94" s="2" t="s">
        <v>117</v>
      </c>
      <c r="B94" s="2" t="s">
        <v>119</v>
      </c>
      <c r="C94" s="2">
        <v>1788379</v>
      </c>
      <c r="D94" s="2">
        <v>660</v>
      </c>
      <c r="E94" s="7">
        <v>109</v>
      </c>
      <c r="F94" s="3">
        <f t="shared" si="9"/>
        <v>98.100000000000009</v>
      </c>
      <c r="G94" s="5">
        <v>43886</v>
      </c>
      <c r="H94" s="6">
        <v>0.54166666666666663</v>
      </c>
      <c r="I94" s="6">
        <f t="shared" si="15"/>
        <v>0.45833333333333331</v>
      </c>
    </row>
    <row r="95" spans="1:11" hidden="1">
      <c r="E95" s="7"/>
      <c r="F95" s="3">
        <f t="shared" si="9"/>
        <v>0</v>
      </c>
      <c r="G95" s="5"/>
      <c r="H95" s="6"/>
      <c r="I95" s="6"/>
    </row>
    <row r="96" spans="1:11" hidden="1">
      <c r="A96" s="2" t="s">
        <v>123</v>
      </c>
      <c r="B96" s="2" t="s">
        <v>120</v>
      </c>
      <c r="C96" s="2">
        <v>1789189</v>
      </c>
      <c r="D96" s="2">
        <v>3676</v>
      </c>
      <c r="E96" s="7">
        <v>3011</v>
      </c>
      <c r="F96" s="3">
        <f t="shared" si="9"/>
        <v>2709.9</v>
      </c>
      <c r="G96" s="5">
        <v>43889</v>
      </c>
      <c r="H96" s="6">
        <v>0.33333333333333331</v>
      </c>
      <c r="I96" s="6">
        <f t="shared" si="15"/>
        <v>0.25</v>
      </c>
    </row>
    <row r="97" spans="1:9" hidden="1">
      <c r="A97" s="2" t="s">
        <v>123</v>
      </c>
      <c r="B97" s="2" t="s">
        <v>121</v>
      </c>
      <c r="C97" s="2">
        <v>1789190</v>
      </c>
      <c r="D97" s="2">
        <v>3677</v>
      </c>
      <c r="E97" s="7">
        <v>12189</v>
      </c>
      <c r="F97" s="3">
        <f t="shared" si="9"/>
        <v>10970.1</v>
      </c>
      <c r="G97" s="5">
        <v>43889</v>
      </c>
      <c r="H97" s="6">
        <v>0.33333333333333331</v>
      </c>
      <c r="I97" s="6">
        <f t="shared" ref="I97:I98" si="16">H97- (2/24)</f>
        <v>0.25</v>
      </c>
    </row>
    <row r="98" spans="1:9" hidden="1">
      <c r="A98" s="2" t="s">
        <v>123</v>
      </c>
      <c r="B98" s="2" t="s">
        <v>122</v>
      </c>
      <c r="C98" s="2">
        <v>1789191</v>
      </c>
      <c r="D98" s="2">
        <v>3677</v>
      </c>
      <c r="E98" s="7">
        <v>12312</v>
      </c>
      <c r="F98" s="3">
        <f t="shared" si="9"/>
        <v>11080.800000000001</v>
      </c>
      <c r="G98" s="5">
        <v>43889</v>
      </c>
      <c r="H98" s="6">
        <v>0.33333333333333331</v>
      </c>
      <c r="I98" s="6">
        <f t="shared" si="16"/>
        <v>0.25</v>
      </c>
    </row>
    <row r="99" spans="1:9" hidden="1">
      <c r="E99" s="7"/>
      <c r="F99" s="3">
        <f t="shared" si="9"/>
        <v>0</v>
      </c>
      <c r="G99" s="5"/>
      <c r="H99" s="6"/>
      <c r="I99" s="6"/>
    </row>
    <row r="100" spans="1:9" hidden="1">
      <c r="A100" s="2" t="s">
        <v>125</v>
      </c>
      <c r="B100" s="2" t="s">
        <v>135</v>
      </c>
      <c r="C100" s="2">
        <v>1789242</v>
      </c>
      <c r="D100" s="2">
        <v>678</v>
      </c>
      <c r="E100" s="7">
        <v>97</v>
      </c>
      <c r="F100" s="3">
        <f t="shared" si="9"/>
        <v>87.3</v>
      </c>
      <c r="G100" s="5"/>
      <c r="H100" s="6"/>
      <c r="I100" s="6"/>
    </row>
    <row r="101" spans="1:9" hidden="1">
      <c r="A101" s="2" t="s">
        <v>125</v>
      </c>
      <c r="B101" s="2" t="s">
        <v>136</v>
      </c>
      <c r="C101" s="2">
        <v>1789243</v>
      </c>
      <c r="D101" s="2">
        <v>679</v>
      </c>
      <c r="E101" s="7">
        <v>856777</v>
      </c>
      <c r="F101" s="3">
        <f t="shared" si="9"/>
        <v>771099.3</v>
      </c>
      <c r="G101" s="5"/>
      <c r="H101" s="6"/>
      <c r="I101" s="6"/>
    </row>
    <row r="102" spans="1:9" hidden="1">
      <c r="E102" s="7"/>
      <c r="F102" s="3">
        <f t="shared" si="9"/>
        <v>0</v>
      </c>
      <c r="G102" s="5"/>
      <c r="H102" s="6"/>
      <c r="I102" s="6"/>
    </row>
    <row r="103" spans="1:9" hidden="1">
      <c r="A103" s="2" t="s">
        <v>126</v>
      </c>
      <c r="B103" s="2" t="s">
        <v>134</v>
      </c>
      <c r="C103" s="2">
        <v>1787213</v>
      </c>
      <c r="D103" s="2">
        <v>649</v>
      </c>
      <c r="E103" s="7">
        <v>24</v>
      </c>
      <c r="F103" s="3">
        <f t="shared" si="9"/>
        <v>21.6</v>
      </c>
      <c r="G103" s="5"/>
      <c r="H103" s="6"/>
      <c r="I103" s="6"/>
    </row>
    <row r="104" spans="1:9" hidden="1">
      <c r="E104" s="7"/>
      <c r="F104" s="3">
        <f t="shared" si="9"/>
        <v>0</v>
      </c>
      <c r="G104" s="5"/>
      <c r="H104" s="6"/>
      <c r="I104" s="6"/>
    </row>
    <row r="105" spans="1:9" hidden="1">
      <c r="A105" s="2" t="s">
        <v>127</v>
      </c>
      <c r="E105" s="7"/>
      <c r="F105" s="3">
        <f t="shared" si="9"/>
        <v>0</v>
      </c>
      <c r="G105" s="5"/>
      <c r="H105" s="6"/>
      <c r="I105" s="6"/>
    </row>
    <row r="106" spans="1:9" hidden="1">
      <c r="E106" s="7"/>
      <c r="F106" s="3">
        <f t="shared" si="9"/>
        <v>0</v>
      </c>
      <c r="G106" s="5"/>
      <c r="H106" s="6"/>
      <c r="I106" s="6"/>
    </row>
    <row r="107" spans="1:9" hidden="1">
      <c r="A107" s="2" t="s">
        <v>128</v>
      </c>
      <c r="B107" s="2" t="s">
        <v>130</v>
      </c>
      <c r="C107" s="2">
        <v>1787830</v>
      </c>
      <c r="D107" s="2">
        <v>844</v>
      </c>
      <c r="E107" s="7">
        <v>645</v>
      </c>
      <c r="F107" s="3">
        <f t="shared" si="9"/>
        <v>580.5</v>
      </c>
      <c r="G107" s="5"/>
    </row>
    <row r="108" spans="1:9" hidden="1">
      <c r="E108" s="7"/>
      <c r="F108" s="3">
        <f t="shared" si="9"/>
        <v>0</v>
      </c>
      <c r="G108" s="5"/>
    </row>
    <row r="109" spans="1:9" hidden="1">
      <c r="A109" s="2" t="s">
        <v>129</v>
      </c>
      <c r="B109" s="2" t="s">
        <v>131</v>
      </c>
      <c r="C109" s="2">
        <v>1787706</v>
      </c>
      <c r="D109" s="2">
        <v>845</v>
      </c>
      <c r="E109" s="7">
        <v>916</v>
      </c>
      <c r="F109" s="3">
        <f t="shared" si="9"/>
        <v>824.4</v>
      </c>
      <c r="G109" s="5"/>
    </row>
    <row r="110" spans="1:9" hidden="1">
      <c r="E110" s="7"/>
      <c r="F110" s="3">
        <f t="shared" si="9"/>
        <v>0</v>
      </c>
    </row>
    <row r="111" spans="1:9" hidden="1">
      <c r="A111" s="2" t="s">
        <v>132</v>
      </c>
      <c r="B111" s="2" t="s">
        <v>133</v>
      </c>
      <c r="C111" s="2">
        <v>1783763</v>
      </c>
      <c r="E111" s="7"/>
      <c r="F111" s="3">
        <f t="shared" si="9"/>
        <v>0</v>
      </c>
    </row>
    <row r="112" spans="1:9" hidden="1">
      <c r="E112" s="7"/>
      <c r="F112" s="3"/>
    </row>
    <row r="113" spans="1:11" hidden="1">
      <c r="A113" s="2" t="s">
        <v>140</v>
      </c>
      <c r="B113" s="2" t="s">
        <v>140</v>
      </c>
      <c r="C113" s="2">
        <v>1792685</v>
      </c>
      <c r="D113" s="2">
        <v>3690</v>
      </c>
      <c r="E113" s="7">
        <v>278188</v>
      </c>
      <c r="F113" s="3">
        <f t="shared" si="9"/>
        <v>250369.2</v>
      </c>
      <c r="G113" s="5">
        <v>43906</v>
      </c>
      <c r="H113" s="6">
        <v>0.41666666666666669</v>
      </c>
      <c r="I113" s="6">
        <f t="shared" ref="I113" si="17">H113- (2/24)</f>
        <v>0.33333333333333337</v>
      </c>
    </row>
    <row r="114" spans="1:11" hidden="1">
      <c r="F114" s="3"/>
    </row>
    <row r="115" spans="1:11" hidden="1">
      <c r="A115" s="2" t="s">
        <v>141</v>
      </c>
      <c r="F115" s="3">
        <f t="shared" si="9"/>
        <v>0</v>
      </c>
    </row>
    <row r="116" spans="1:11" hidden="1">
      <c r="F116" s="3"/>
    </row>
    <row r="117" spans="1:11" hidden="1">
      <c r="A117" s="2" t="s">
        <v>142</v>
      </c>
      <c r="B117" s="2" t="s">
        <v>144</v>
      </c>
      <c r="C117" s="2">
        <v>193901</v>
      </c>
      <c r="F117" s="3">
        <f t="shared" si="9"/>
        <v>0</v>
      </c>
    </row>
    <row r="118" spans="1:11" hidden="1">
      <c r="A118" s="2" t="s">
        <v>142</v>
      </c>
      <c r="B118" s="2" t="s">
        <v>143</v>
      </c>
      <c r="C118" s="2">
        <v>193902</v>
      </c>
      <c r="F118" s="3">
        <f t="shared" si="9"/>
        <v>0</v>
      </c>
    </row>
    <row r="119" spans="1:11" hidden="1">
      <c r="F119" s="3"/>
    </row>
    <row r="120" spans="1:11" hidden="1">
      <c r="A120" s="2" t="s">
        <v>149</v>
      </c>
      <c r="B120" s="2" t="s">
        <v>145</v>
      </c>
      <c r="C120" s="2">
        <v>1800032</v>
      </c>
      <c r="D120" s="2">
        <v>747</v>
      </c>
      <c r="E120" s="7">
        <v>24</v>
      </c>
      <c r="F120" s="3">
        <f t="shared" si="9"/>
        <v>21.6</v>
      </c>
    </row>
    <row r="121" spans="1:11" hidden="1">
      <c r="A121" s="2" t="s">
        <v>149</v>
      </c>
      <c r="B121" s="2" t="s">
        <v>146</v>
      </c>
      <c r="C121" s="2">
        <v>1800030</v>
      </c>
      <c r="D121" s="2">
        <v>749</v>
      </c>
      <c r="E121" s="7">
        <v>24</v>
      </c>
      <c r="F121" s="3">
        <f t="shared" si="9"/>
        <v>21.6</v>
      </c>
    </row>
    <row r="122" spans="1:11" hidden="1">
      <c r="A122" s="2" t="s">
        <v>149</v>
      </c>
      <c r="B122" s="2" t="s">
        <v>147</v>
      </c>
      <c r="C122" s="2">
        <v>1800033</v>
      </c>
      <c r="D122" s="2">
        <v>749</v>
      </c>
      <c r="E122" s="7">
        <v>18</v>
      </c>
      <c r="F122" s="3">
        <f t="shared" si="9"/>
        <v>16.2</v>
      </c>
    </row>
    <row r="123" spans="1:11" hidden="1">
      <c r="A123" s="2" t="s">
        <v>149</v>
      </c>
      <c r="B123" s="2" t="s">
        <v>148</v>
      </c>
      <c r="C123" s="2">
        <v>1800035</v>
      </c>
      <c r="D123" s="2">
        <v>749</v>
      </c>
      <c r="E123" s="7">
        <v>24</v>
      </c>
      <c r="F123" s="3">
        <f t="shared" si="9"/>
        <v>21.6</v>
      </c>
    </row>
    <row r="124" spans="1:11" hidden="1">
      <c r="A124" s="2" t="s">
        <v>149</v>
      </c>
      <c r="B124" s="2" t="s">
        <v>190</v>
      </c>
      <c r="C124" s="2">
        <v>1801264</v>
      </c>
      <c r="D124" s="2">
        <v>770</v>
      </c>
      <c r="E124" s="7">
        <v>28</v>
      </c>
      <c r="F124" s="3">
        <f t="shared" si="9"/>
        <v>25.2</v>
      </c>
      <c r="G124" s="5">
        <v>43943</v>
      </c>
      <c r="H124" s="6"/>
      <c r="I124" s="6"/>
    </row>
    <row r="125" spans="1:11" hidden="1">
      <c r="A125" s="2" t="s">
        <v>149</v>
      </c>
      <c r="B125" s="2" t="s">
        <v>191</v>
      </c>
      <c r="C125" s="2">
        <v>1801266</v>
      </c>
      <c r="D125" s="2">
        <v>785</v>
      </c>
      <c r="E125" s="7">
        <v>21</v>
      </c>
      <c r="F125" s="3">
        <f t="shared" si="9"/>
        <v>18.900000000000002</v>
      </c>
      <c r="G125" s="5">
        <v>43943</v>
      </c>
      <c r="H125" s="6"/>
      <c r="I125" s="6"/>
    </row>
    <row r="126" spans="1:11" hidden="1">
      <c r="A126" s="2" t="s">
        <v>149</v>
      </c>
      <c r="B126" s="2" t="s">
        <v>192</v>
      </c>
      <c r="C126" s="2">
        <v>1801267</v>
      </c>
      <c r="D126" s="2">
        <v>785</v>
      </c>
      <c r="E126" s="7">
        <v>28</v>
      </c>
      <c r="F126" s="3">
        <f t="shared" si="9"/>
        <v>25.2</v>
      </c>
      <c r="G126" s="5">
        <v>43943</v>
      </c>
      <c r="H126" s="6"/>
      <c r="I126" s="6"/>
    </row>
    <row r="127" spans="1:11" hidden="1">
      <c r="A127" s="2" t="s">
        <v>149</v>
      </c>
      <c r="B127" s="2" t="s">
        <v>193</v>
      </c>
      <c r="C127" s="2">
        <v>1801268</v>
      </c>
      <c r="D127" s="2">
        <v>785</v>
      </c>
      <c r="E127" s="7">
        <v>28</v>
      </c>
      <c r="F127" s="3">
        <f t="shared" si="9"/>
        <v>25.2</v>
      </c>
      <c r="G127" s="5">
        <v>43943</v>
      </c>
      <c r="H127" s="6"/>
      <c r="I127" s="6"/>
    </row>
    <row r="128" spans="1:11" hidden="1">
      <c r="A128" s="2" t="s">
        <v>149</v>
      </c>
      <c r="B128" s="2" t="s">
        <v>194</v>
      </c>
      <c r="C128" s="2">
        <v>1801271</v>
      </c>
      <c r="D128" s="2">
        <v>772</v>
      </c>
      <c r="E128" s="7">
        <v>755080</v>
      </c>
      <c r="F128" s="7">
        <f t="shared" si="9"/>
        <v>679572</v>
      </c>
      <c r="G128" s="5"/>
      <c r="H128" s="6"/>
      <c r="I128" s="6"/>
      <c r="K128" t="s">
        <v>208</v>
      </c>
    </row>
    <row r="129" spans="1:11" hidden="1">
      <c r="A129" s="2" t="s">
        <v>149</v>
      </c>
      <c r="B129" s="2" t="s">
        <v>195</v>
      </c>
      <c r="C129" s="2">
        <v>1801275</v>
      </c>
      <c r="D129" s="2">
        <v>772</v>
      </c>
      <c r="E129" s="7">
        <v>755080</v>
      </c>
      <c r="F129" s="7">
        <f t="shared" si="9"/>
        <v>679572</v>
      </c>
      <c r="G129" s="5"/>
      <c r="H129" s="6"/>
      <c r="I129" s="6"/>
      <c r="K129" t="s">
        <v>208</v>
      </c>
    </row>
    <row r="130" spans="1:11" hidden="1">
      <c r="A130" s="2" t="s">
        <v>149</v>
      </c>
      <c r="B130" s="2" t="s">
        <v>204</v>
      </c>
      <c r="C130" s="2">
        <v>196410</v>
      </c>
      <c r="D130" s="2">
        <v>772</v>
      </c>
      <c r="E130" s="7">
        <v>755080</v>
      </c>
      <c r="F130" s="7">
        <f t="shared" ref="F130" si="18">SUM(E130*0.9)</f>
        <v>679572</v>
      </c>
      <c r="G130" s="5">
        <v>43943</v>
      </c>
      <c r="H130" s="6">
        <v>0.41666666666666669</v>
      </c>
      <c r="I130" s="6">
        <f t="shared" ref="I130" si="19">H130- (2/24)</f>
        <v>0.33333333333333337</v>
      </c>
      <c r="K130" t="s">
        <v>208</v>
      </c>
    </row>
    <row r="131" spans="1:11" hidden="1">
      <c r="A131" s="2" t="s">
        <v>149</v>
      </c>
      <c r="B131" s="2" t="s">
        <v>196</v>
      </c>
      <c r="C131" s="2">
        <v>1801272</v>
      </c>
      <c r="D131" s="2">
        <v>783</v>
      </c>
      <c r="E131" s="7">
        <v>211868</v>
      </c>
      <c r="F131" s="7">
        <f t="shared" si="9"/>
        <v>190681.2</v>
      </c>
      <c r="G131" s="5"/>
      <c r="H131" s="6"/>
      <c r="I131" s="6"/>
      <c r="K131" s="2" t="s">
        <v>210</v>
      </c>
    </row>
    <row r="132" spans="1:11" hidden="1">
      <c r="A132" s="2" t="s">
        <v>149</v>
      </c>
      <c r="B132" s="2" t="s">
        <v>197</v>
      </c>
      <c r="C132" s="2">
        <v>1801277</v>
      </c>
      <c r="D132" s="2">
        <v>783</v>
      </c>
      <c r="E132" s="7">
        <v>211868</v>
      </c>
      <c r="F132" s="7">
        <f t="shared" si="9"/>
        <v>190681.2</v>
      </c>
      <c r="G132" s="5"/>
      <c r="H132" s="6"/>
      <c r="I132" s="6"/>
      <c r="K132" s="2" t="s">
        <v>210</v>
      </c>
    </row>
    <row r="133" spans="1:11" hidden="1">
      <c r="A133" s="2" t="s">
        <v>149</v>
      </c>
      <c r="B133" s="2" t="s">
        <v>205</v>
      </c>
      <c r="C133" s="2">
        <v>196411</v>
      </c>
      <c r="D133" s="2">
        <v>783</v>
      </c>
      <c r="E133" s="7"/>
      <c r="F133" s="7"/>
      <c r="G133" s="5">
        <v>43943</v>
      </c>
      <c r="H133" s="6">
        <v>0.41666666666666669</v>
      </c>
      <c r="I133" s="6">
        <f t="shared" ref="I133" si="20">H133- (2/24)</f>
        <v>0.33333333333333337</v>
      </c>
      <c r="K133" s="2" t="s">
        <v>210</v>
      </c>
    </row>
    <row r="134" spans="1:11" hidden="1">
      <c r="A134" s="2" t="s">
        <v>149</v>
      </c>
      <c r="B134" s="2" t="s">
        <v>198</v>
      </c>
      <c r="C134" s="2">
        <v>1801273</v>
      </c>
      <c r="D134" s="2">
        <v>783</v>
      </c>
      <c r="E134" s="7">
        <v>126009</v>
      </c>
      <c r="F134" s="7">
        <f t="shared" si="9"/>
        <v>113408.1</v>
      </c>
      <c r="G134" s="5"/>
      <c r="H134" s="6"/>
      <c r="I134" s="6"/>
      <c r="K134" s="2" t="s">
        <v>210</v>
      </c>
    </row>
    <row r="135" spans="1:11" hidden="1">
      <c r="A135" s="2" t="s">
        <v>149</v>
      </c>
      <c r="B135" s="2" t="s">
        <v>200</v>
      </c>
      <c r="C135" s="2">
        <v>1801276</v>
      </c>
      <c r="D135" s="2">
        <v>783</v>
      </c>
      <c r="E135" s="7">
        <v>126009</v>
      </c>
      <c r="F135" s="7">
        <f t="shared" si="9"/>
        <v>113408.1</v>
      </c>
      <c r="G135" s="5"/>
      <c r="H135" s="6"/>
      <c r="I135" s="6"/>
      <c r="K135" s="2" t="s">
        <v>210</v>
      </c>
    </row>
    <row r="136" spans="1:11" hidden="1">
      <c r="A136" s="2" t="s">
        <v>149</v>
      </c>
      <c r="B136" s="2" t="s">
        <v>206</v>
      </c>
      <c r="C136" s="2">
        <v>196412</v>
      </c>
      <c r="D136" s="2">
        <v>783</v>
      </c>
      <c r="E136" s="7"/>
      <c r="F136" s="7"/>
      <c r="G136" s="5">
        <v>43943</v>
      </c>
      <c r="H136" s="6">
        <v>0.41666666666666669</v>
      </c>
      <c r="I136" s="6">
        <f t="shared" ref="I136" si="21">H136- (2/24)</f>
        <v>0.33333333333333337</v>
      </c>
      <c r="K136" s="2" t="s">
        <v>210</v>
      </c>
    </row>
    <row r="137" spans="1:11" hidden="1">
      <c r="A137" s="2" t="s">
        <v>149</v>
      </c>
      <c r="B137" s="2" t="s">
        <v>201</v>
      </c>
      <c r="C137" s="2">
        <v>1801274</v>
      </c>
      <c r="D137" s="2">
        <v>783</v>
      </c>
      <c r="E137" s="7">
        <v>382724</v>
      </c>
      <c r="F137" s="7">
        <f t="shared" ref="F137:F197" si="22">SUM(E137*0.9)</f>
        <v>344451.60000000003</v>
      </c>
      <c r="G137" s="5"/>
      <c r="H137" s="6"/>
      <c r="I137" s="6"/>
      <c r="K137" s="2" t="s">
        <v>210</v>
      </c>
    </row>
    <row r="138" spans="1:11" hidden="1">
      <c r="A138" s="2" t="s">
        <v>149</v>
      </c>
      <c r="B138" s="2" t="s">
        <v>199</v>
      </c>
      <c r="C138" s="2">
        <v>1801278</v>
      </c>
      <c r="D138" s="2">
        <v>783</v>
      </c>
      <c r="E138" s="7">
        <v>382724</v>
      </c>
      <c r="F138" s="7">
        <f t="shared" si="22"/>
        <v>344451.60000000003</v>
      </c>
      <c r="G138" s="5"/>
      <c r="H138" s="6"/>
      <c r="I138" s="6"/>
      <c r="K138" s="2" t="s">
        <v>210</v>
      </c>
    </row>
    <row r="139" spans="1:11" hidden="1">
      <c r="A139" s="2" t="s">
        <v>149</v>
      </c>
      <c r="B139" s="2" t="s">
        <v>207</v>
      </c>
      <c r="C139" s="2">
        <v>196413</v>
      </c>
      <c r="D139" s="2">
        <v>783</v>
      </c>
      <c r="E139" s="7"/>
      <c r="F139" s="7"/>
      <c r="G139" s="5">
        <v>43943</v>
      </c>
      <c r="H139" s="6">
        <v>0.41666666666666669</v>
      </c>
      <c r="I139" s="6">
        <f t="shared" ref="I139" si="23">H139- (2/24)</f>
        <v>0.33333333333333337</v>
      </c>
      <c r="K139" s="2" t="s">
        <v>210</v>
      </c>
    </row>
    <row r="140" spans="1:11" hidden="1">
      <c r="F140" s="7"/>
    </row>
    <row r="141" spans="1:11" hidden="1">
      <c r="A141" s="2" t="s">
        <v>259</v>
      </c>
      <c r="B141" s="2" t="s">
        <v>260</v>
      </c>
      <c r="C141" s="2">
        <v>1803315</v>
      </c>
      <c r="D141" s="2">
        <v>772</v>
      </c>
      <c r="E141" s="7">
        <v>751865</v>
      </c>
      <c r="F141" s="7">
        <f t="shared" si="22"/>
        <v>676678.5</v>
      </c>
      <c r="G141" s="5">
        <v>43957</v>
      </c>
      <c r="H141" s="6">
        <v>0.41666666666666669</v>
      </c>
      <c r="I141" s="6">
        <f t="shared" ref="I141:I146" si="24">H141- (2/24)</f>
        <v>0.33333333333333337</v>
      </c>
      <c r="J141" s="2">
        <v>92802</v>
      </c>
      <c r="K141" t="s">
        <v>208</v>
      </c>
    </row>
    <row r="142" spans="1:11" hidden="1">
      <c r="A142" s="2" t="s">
        <v>259</v>
      </c>
      <c r="B142" s="2" t="s">
        <v>261</v>
      </c>
      <c r="C142" s="2">
        <v>1803317</v>
      </c>
      <c r="D142" s="2">
        <v>783</v>
      </c>
      <c r="E142" s="7">
        <v>210952</v>
      </c>
      <c r="F142" s="7">
        <f t="shared" si="22"/>
        <v>189856.80000000002</v>
      </c>
      <c r="G142" s="5">
        <v>43957</v>
      </c>
      <c r="H142" s="6">
        <v>0.41666666666666669</v>
      </c>
      <c r="I142" s="6">
        <f t="shared" si="24"/>
        <v>0.33333333333333337</v>
      </c>
      <c r="J142" s="2">
        <v>92807</v>
      </c>
      <c r="K142" s="2" t="s">
        <v>210</v>
      </c>
    </row>
    <row r="143" spans="1:11" hidden="1">
      <c r="A143" s="2" t="s">
        <v>259</v>
      </c>
      <c r="B143" s="2" t="s">
        <v>262</v>
      </c>
      <c r="C143" s="2">
        <v>1803320</v>
      </c>
      <c r="D143" s="2">
        <v>783</v>
      </c>
      <c r="E143" s="7">
        <v>125376</v>
      </c>
      <c r="F143" s="7">
        <f t="shared" si="22"/>
        <v>112838.40000000001</v>
      </c>
      <c r="G143" s="5">
        <v>43957</v>
      </c>
      <c r="H143" s="6">
        <v>0.41666666666666669</v>
      </c>
      <c r="I143" s="6">
        <f t="shared" si="24"/>
        <v>0.33333333333333337</v>
      </c>
      <c r="J143" s="2">
        <v>92808</v>
      </c>
      <c r="K143" s="2" t="s">
        <v>210</v>
      </c>
    </row>
    <row r="144" spans="1:11" hidden="1">
      <c r="A144" s="2" t="s">
        <v>259</v>
      </c>
      <c r="B144" s="2" t="s">
        <v>263</v>
      </c>
      <c r="C144" s="2">
        <v>1803322</v>
      </c>
      <c r="D144" s="2">
        <v>783</v>
      </c>
      <c r="E144" s="7">
        <v>381125</v>
      </c>
      <c r="F144" s="7">
        <f t="shared" si="22"/>
        <v>343012.5</v>
      </c>
      <c r="G144" s="5">
        <v>43957</v>
      </c>
      <c r="H144" s="6">
        <v>0.41666666666666669</v>
      </c>
      <c r="I144" s="6">
        <f t="shared" si="24"/>
        <v>0.33333333333333337</v>
      </c>
      <c r="J144" s="2">
        <v>92809</v>
      </c>
      <c r="K144" s="2" t="s">
        <v>210</v>
      </c>
    </row>
    <row r="145" spans="1:11" hidden="1">
      <c r="A145" s="2" t="s">
        <v>259</v>
      </c>
      <c r="B145" s="2" t="s">
        <v>277</v>
      </c>
      <c r="C145">
        <v>1804426</v>
      </c>
      <c r="D145" s="2">
        <v>770</v>
      </c>
      <c r="F145" s="7"/>
      <c r="G145" s="12">
        <v>43957</v>
      </c>
      <c r="H145" s="8">
        <v>0.54166666666666663</v>
      </c>
      <c r="I145" s="6">
        <f t="shared" si="24"/>
        <v>0.45833333333333331</v>
      </c>
    </row>
    <row r="146" spans="1:11" hidden="1">
      <c r="A146" s="2" t="s">
        <v>259</v>
      </c>
      <c r="B146" s="2" t="s">
        <v>278</v>
      </c>
      <c r="C146" s="2">
        <v>1804424</v>
      </c>
      <c r="D146" s="2">
        <v>785</v>
      </c>
      <c r="F146" s="7"/>
      <c r="G146" s="5">
        <v>43957</v>
      </c>
      <c r="H146" s="8">
        <v>0.54166666666666663</v>
      </c>
      <c r="I146" s="6">
        <f t="shared" si="24"/>
        <v>0.45833333333333331</v>
      </c>
    </row>
    <row r="147" spans="1:11" hidden="1">
      <c r="A147" s="2" t="s">
        <v>259</v>
      </c>
      <c r="B147" s="2" t="s">
        <v>279</v>
      </c>
      <c r="C147">
        <v>1804423</v>
      </c>
      <c r="D147" s="2">
        <v>785</v>
      </c>
      <c r="F147" s="7"/>
      <c r="G147" s="12">
        <v>43957</v>
      </c>
      <c r="H147" s="8">
        <v>0.54166666666666663</v>
      </c>
      <c r="I147" s="6">
        <f t="shared" ref="I147:I148" si="25">H147- (2/24)</f>
        <v>0.45833333333333331</v>
      </c>
    </row>
    <row r="148" spans="1:11" hidden="1">
      <c r="A148" s="2" t="s">
        <v>259</v>
      </c>
      <c r="B148" s="2" t="s">
        <v>280</v>
      </c>
      <c r="C148" s="2">
        <v>1804425</v>
      </c>
      <c r="D148" s="2">
        <v>785</v>
      </c>
      <c r="F148" s="7"/>
      <c r="G148" s="5">
        <v>43957</v>
      </c>
      <c r="H148" s="8">
        <v>0.54166666666666663</v>
      </c>
      <c r="I148" s="6">
        <f t="shared" si="25"/>
        <v>0.45833333333333331</v>
      </c>
    </row>
    <row r="149" spans="1:11" hidden="1">
      <c r="F149" s="7"/>
    </row>
    <row r="150" spans="1:11" hidden="1">
      <c r="A150" s="2" t="s">
        <v>150</v>
      </c>
      <c r="B150" s="2" t="s">
        <v>151</v>
      </c>
      <c r="C150" s="2">
        <v>1798541</v>
      </c>
      <c r="D150" s="2">
        <v>763</v>
      </c>
      <c r="F150" s="7"/>
    </row>
    <row r="151" spans="1:11" hidden="1">
      <c r="A151" s="2" t="s">
        <v>150</v>
      </c>
      <c r="B151" s="2" t="s">
        <v>152</v>
      </c>
      <c r="C151" s="2">
        <v>1798542</v>
      </c>
      <c r="D151" s="2">
        <v>763</v>
      </c>
      <c r="F151" s="7"/>
    </row>
    <row r="152" spans="1:11" hidden="1">
      <c r="A152" s="2" t="s">
        <v>150</v>
      </c>
      <c r="B152" s="2" t="s">
        <v>153</v>
      </c>
      <c r="C152" s="2">
        <v>1798543</v>
      </c>
      <c r="D152" s="2">
        <v>763</v>
      </c>
      <c r="F152" s="7"/>
    </row>
    <row r="153" spans="1:11" hidden="1">
      <c r="A153" s="2" t="s">
        <v>150</v>
      </c>
      <c r="B153" s="2" t="s">
        <v>154</v>
      </c>
      <c r="C153" s="2">
        <v>1798544</v>
      </c>
      <c r="D153" s="2">
        <v>763</v>
      </c>
      <c r="F153" s="7"/>
    </row>
    <row r="154" spans="1:11" hidden="1">
      <c r="F154" s="7"/>
    </row>
    <row r="155" spans="1:11" hidden="1">
      <c r="A155" s="2" t="s">
        <v>155</v>
      </c>
      <c r="B155" s="2" t="s">
        <v>156</v>
      </c>
      <c r="C155" s="2">
        <v>1800878</v>
      </c>
      <c r="D155" s="2">
        <v>765</v>
      </c>
      <c r="E155" s="7">
        <v>57</v>
      </c>
      <c r="F155" s="7"/>
    </row>
    <row r="156" spans="1:11" hidden="1">
      <c r="A156" s="2" t="s">
        <v>155</v>
      </c>
      <c r="B156" s="2" t="s">
        <v>251</v>
      </c>
      <c r="C156" s="2">
        <v>198202</v>
      </c>
      <c r="D156" s="2">
        <v>816</v>
      </c>
      <c r="E156" s="7">
        <v>12275</v>
      </c>
      <c r="F156" s="7">
        <f t="shared" si="22"/>
        <v>11047.5</v>
      </c>
      <c r="G156" s="5">
        <v>43957</v>
      </c>
      <c r="H156" s="6">
        <v>0.375</v>
      </c>
      <c r="I156" s="6">
        <f t="shared" ref="I156:I157" si="26">H156- (2/24)</f>
        <v>0.29166666666666669</v>
      </c>
      <c r="J156" s="13">
        <v>92686</v>
      </c>
      <c r="K156" s="2" t="s">
        <v>253</v>
      </c>
    </row>
    <row r="157" spans="1:11" hidden="1">
      <c r="A157" s="2" t="s">
        <v>155</v>
      </c>
      <c r="B157" s="2" t="s">
        <v>252</v>
      </c>
      <c r="C157" s="2">
        <v>1803407</v>
      </c>
      <c r="D157" s="2">
        <v>815</v>
      </c>
      <c r="E157" s="7">
        <v>58</v>
      </c>
      <c r="F157" s="7"/>
      <c r="G157" s="5">
        <v>43957</v>
      </c>
      <c r="H157" s="8">
        <v>0.58333333333333337</v>
      </c>
      <c r="I157" s="6">
        <f t="shared" si="26"/>
        <v>0.5</v>
      </c>
      <c r="K157" s="2" t="s">
        <v>254</v>
      </c>
    </row>
    <row r="158" spans="1:11" hidden="1">
      <c r="F158" s="7"/>
    </row>
    <row r="159" spans="1:11" hidden="1">
      <c r="A159" s="2" t="s">
        <v>202</v>
      </c>
      <c r="B159" s="2" t="s">
        <v>203</v>
      </c>
      <c r="C159">
        <v>1794940</v>
      </c>
      <c r="D159" s="2">
        <v>730</v>
      </c>
      <c r="E159" s="2">
        <v>17</v>
      </c>
      <c r="F159" s="7">
        <f t="shared" si="22"/>
        <v>15.3</v>
      </c>
    </row>
    <row r="160" spans="1:11" hidden="1">
      <c r="F160" s="7">
        <f t="shared" si="22"/>
        <v>0</v>
      </c>
    </row>
    <row r="161" spans="1:11" hidden="1">
      <c r="A161" s="2" t="s">
        <v>223</v>
      </c>
      <c r="B161" s="2" t="s">
        <v>225</v>
      </c>
      <c r="C161" s="2">
        <v>1802546</v>
      </c>
      <c r="D161" s="2">
        <v>789</v>
      </c>
      <c r="E161" s="2">
        <v>148</v>
      </c>
      <c r="F161" s="7">
        <f t="shared" si="22"/>
        <v>133.20000000000002</v>
      </c>
      <c r="G161" s="5">
        <v>43945</v>
      </c>
      <c r="H161" s="6">
        <v>0.41666666666666669</v>
      </c>
      <c r="I161" s="6">
        <f t="shared" ref="I161:I163" si="27">H161- (2/24)</f>
        <v>0.33333333333333337</v>
      </c>
    </row>
    <row r="162" spans="1:11" hidden="1">
      <c r="A162" s="2" t="s">
        <v>223</v>
      </c>
      <c r="B162" s="2" t="s">
        <v>226</v>
      </c>
      <c r="C162">
        <v>1801968</v>
      </c>
      <c r="D162" s="2">
        <v>789</v>
      </c>
      <c r="E162" s="2">
        <v>37</v>
      </c>
      <c r="F162" s="7">
        <f t="shared" si="22"/>
        <v>33.300000000000004</v>
      </c>
      <c r="G162" s="5">
        <v>43945</v>
      </c>
      <c r="H162" s="6">
        <v>0.41666666666666669</v>
      </c>
      <c r="I162" s="6">
        <f t="shared" si="27"/>
        <v>0.33333333333333337</v>
      </c>
    </row>
    <row r="163" spans="1:11" hidden="1">
      <c r="A163" s="2" t="s">
        <v>223</v>
      </c>
      <c r="B163" s="2" t="s">
        <v>224</v>
      </c>
      <c r="C163" s="2">
        <v>1801969</v>
      </c>
      <c r="D163" s="2">
        <v>790</v>
      </c>
      <c r="E163" s="2">
        <v>5</v>
      </c>
      <c r="F163" s="7">
        <f t="shared" si="22"/>
        <v>4.5</v>
      </c>
      <c r="G163" s="5">
        <v>43945</v>
      </c>
      <c r="H163" s="6">
        <v>0.41666666666666669</v>
      </c>
      <c r="I163" s="6">
        <f t="shared" si="27"/>
        <v>0.33333333333333337</v>
      </c>
    </row>
    <row r="164" spans="1:11" hidden="1">
      <c r="F164" s="7">
        <f t="shared" si="22"/>
        <v>0</v>
      </c>
      <c r="G164" s="5"/>
    </row>
    <row r="165" spans="1:11" hidden="1">
      <c r="A165" s="2" t="s">
        <v>255</v>
      </c>
      <c r="B165" s="2" t="s">
        <v>256</v>
      </c>
      <c r="C165" s="2">
        <v>198301</v>
      </c>
      <c r="D165" s="2">
        <v>3716</v>
      </c>
      <c r="E165" s="7">
        <v>786213</v>
      </c>
      <c r="F165" s="7">
        <f t="shared" si="22"/>
        <v>707591.70000000007</v>
      </c>
      <c r="G165" s="5">
        <v>43965</v>
      </c>
      <c r="K165" t="s">
        <v>285</v>
      </c>
    </row>
    <row r="166" spans="1:11" hidden="1">
      <c r="A166" s="2" t="s">
        <v>255</v>
      </c>
      <c r="B166" s="2" t="s">
        <v>270</v>
      </c>
      <c r="E166" s="7"/>
      <c r="F166" s="7"/>
      <c r="G166" s="5"/>
    </row>
    <row r="167" spans="1:11" hidden="1">
      <c r="A167" s="2" t="s">
        <v>255</v>
      </c>
      <c r="B167" s="2" t="s">
        <v>295</v>
      </c>
      <c r="E167" s="7"/>
      <c r="F167" s="7"/>
      <c r="G167" s="5"/>
    </row>
    <row r="168" spans="1:11" hidden="1">
      <c r="A168" s="2" t="s">
        <v>255</v>
      </c>
      <c r="B168" s="2" t="s">
        <v>257</v>
      </c>
      <c r="C168" s="2">
        <v>198302</v>
      </c>
      <c r="D168" s="2">
        <v>3717</v>
      </c>
      <c r="E168" s="7">
        <v>221039</v>
      </c>
      <c r="F168" s="7">
        <f t="shared" si="22"/>
        <v>198935.1</v>
      </c>
      <c r="G168" s="5">
        <v>43965</v>
      </c>
      <c r="K168" t="s">
        <v>286</v>
      </c>
    </row>
    <row r="169" spans="1:11" hidden="1">
      <c r="A169" s="2" t="s">
        <v>255</v>
      </c>
      <c r="B169" s="2" t="s">
        <v>296</v>
      </c>
      <c r="E169" s="7"/>
      <c r="F169" s="7"/>
      <c r="G169" s="5"/>
      <c r="K169"/>
    </row>
    <row r="170" spans="1:11" hidden="1">
      <c r="A170" s="2" t="s">
        <v>255</v>
      </c>
      <c r="B170" s="2" t="s">
        <v>258</v>
      </c>
      <c r="C170" s="2">
        <v>198303</v>
      </c>
      <c r="D170" s="2">
        <v>3720</v>
      </c>
      <c r="E170" s="7">
        <v>322465</v>
      </c>
      <c r="F170" s="7">
        <f t="shared" si="22"/>
        <v>290218.5</v>
      </c>
      <c r="G170" s="5">
        <v>43965</v>
      </c>
      <c r="K170" t="s">
        <v>287</v>
      </c>
    </row>
    <row r="171" spans="1:11" hidden="1">
      <c r="A171" s="2" t="s">
        <v>255</v>
      </c>
      <c r="B171" s="2" t="s">
        <v>273</v>
      </c>
      <c r="E171" s="7">
        <v>225726</v>
      </c>
      <c r="F171" s="7">
        <f t="shared" si="22"/>
        <v>203153.4</v>
      </c>
    </row>
    <row r="172" spans="1:11" hidden="1">
      <c r="A172" s="2" t="s">
        <v>255</v>
      </c>
      <c r="B172" s="2" t="s">
        <v>297</v>
      </c>
      <c r="E172" s="7"/>
      <c r="F172" s="7"/>
    </row>
    <row r="173" spans="1:11" hidden="1">
      <c r="F173" s="7"/>
    </row>
    <row r="174" spans="1:11" hidden="1">
      <c r="A174" s="2" t="s">
        <v>265</v>
      </c>
      <c r="B174" s="2" t="s">
        <v>264</v>
      </c>
      <c r="C174" s="2">
        <v>1804071</v>
      </c>
      <c r="D174" s="2">
        <v>824</v>
      </c>
      <c r="E174" s="7">
        <v>18</v>
      </c>
      <c r="F174" s="7"/>
      <c r="K174" t="s">
        <v>284</v>
      </c>
    </row>
    <row r="175" spans="1:11" hidden="1">
      <c r="A175" s="2" t="s">
        <v>265</v>
      </c>
      <c r="B175" t="s">
        <v>291</v>
      </c>
      <c r="C175" s="2">
        <v>1805125</v>
      </c>
      <c r="D175" s="2">
        <v>838</v>
      </c>
      <c r="E175" s="7">
        <v>839226</v>
      </c>
      <c r="F175" s="7">
        <f t="shared" si="22"/>
        <v>755303.4</v>
      </c>
      <c r="K175" t="s">
        <v>294</v>
      </c>
    </row>
    <row r="176" spans="1:11" hidden="1">
      <c r="A176" s="2" t="s">
        <v>265</v>
      </c>
      <c r="B176" s="2" t="s">
        <v>292</v>
      </c>
      <c r="C176" s="2">
        <v>1805127</v>
      </c>
      <c r="D176" s="2">
        <v>839</v>
      </c>
      <c r="E176" s="7">
        <v>18</v>
      </c>
      <c r="F176" s="7"/>
      <c r="K176" t="s">
        <v>293</v>
      </c>
    </row>
    <row r="177" spans="1:11" hidden="1">
      <c r="F177" s="7"/>
    </row>
    <row r="178" spans="1:11" hidden="1">
      <c r="A178" s="2" t="s">
        <v>281</v>
      </c>
      <c r="B178" s="2" t="s">
        <v>282</v>
      </c>
      <c r="C178" s="2">
        <v>1803733</v>
      </c>
      <c r="D178" s="2">
        <v>837</v>
      </c>
      <c r="E178" s="2">
        <v>42</v>
      </c>
      <c r="F178" s="7">
        <f t="shared" si="22"/>
        <v>37.800000000000004</v>
      </c>
      <c r="K178" t="s">
        <v>283</v>
      </c>
    </row>
    <row r="179" spans="1:11" hidden="1">
      <c r="F179" s="7"/>
    </row>
    <row r="180" spans="1:11" hidden="1">
      <c r="A180" s="2" t="s">
        <v>311</v>
      </c>
      <c r="B180" s="2" t="s">
        <v>312</v>
      </c>
      <c r="C180">
        <v>1806154</v>
      </c>
      <c r="D180" s="2">
        <v>851</v>
      </c>
      <c r="E180" s="7">
        <v>10</v>
      </c>
      <c r="F180" s="7">
        <f>SUM(E180*0.9)</f>
        <v>9</v>
      </c>
      <c r="G180" s="5"/>
    </row>
    <row r="181" spans="1:11" hidden="1">
      <c r="A181" s="2" t="s">
        <v>311</v>
      </c>
      <c r="B181" s="2" t="s">
        <v>321</v>
      </c>
      <c r="C181">
        <v>1808728</v>
      </c>
      <c r="D181" s="2">
        <v>896</v>
      </c>
      <c r="E181" s="7">
        <v>737486</v>
      </c>
      <c r="F181" s="7">
        <f t="shared" ref="F181:F182" si="28">SUM(E181*0.9)</f>
        <v>663737.4</v>
      </c>
      <c r="G181" s="5">
        <v>43992</v>
      </c>
      <c r="H181" s="6">
        <v>0.41666666666666669</v>
      </c>
      <c r="I181" s="6">
        <f t="shared" ref="I181" si="29">H181- (2/24)</f>
        <v>0.33333333333333337</v>
      </c>
    </row>
    <row r="182" spans="1:11" hidden="1">
      <c r="A182" s="2" t="s">
        <v>311</v>
      </c>
      <c r="B182" s="2" t="s">
        <v>322</v>
      </c>
      <c r="C182">
        <v>1808729</v>
      </c>
      <c r="D182" s="2">
        <v>895</v>
      </c>
      <c r="E182" s="7">
        <v>12</v>
      </c>
      <c r="F182" s="7">
        <f t="shared" si="28"/>
        <v>10.8</v>
      </c>
      <c r="G182" s="5">
        <v>43992</v>
      </c>
      <c r="H182" s="6">
        <v>0.41666666666666669</v>
      </c>
      <c r="I182" s="6">
        <f t="shared" ref="I182" si="30">H182- (2/24)</f>
        <v>0.33333333333333337</v>
      </c>
    </row>
    <row r="183" spans="1:11" hidden="1">
      <c r="E183" s="7"/>
      <c r="F183" s="7">
        <f t="shared" si="22"/>
        <v>0</v>
      </c>
    </row>
    <row r="184" spans="1:11" hidden="1">
      <c r="A184" s="2" t="s">
        <v>313</v>
      </c>
      <c r="B184" s="2" t="s">
        <v>137</v>
      </c>
      <c r="C184" s="2">
        <v>1792009</v>
      </c>
      <c r="D184" s="2">
        <v>902</v>
      </c>
      <c r="E184" s="7">
        <v>1663440</v>
      </c>
      <c r="F184" s="7">
        <f t="shared" si="22"/>
        <v>1497096</v>
      </c>
      <c r="G184" s="5">
        <v>43994</v>
      </c>
      <c r="H184" s="5"/>
    </row>
    <row r="185" spans="1:11" hidden="1">
      <c r="A185" s="2" t="s">
        <v>313</v>
      </c>
      <c r="B185" s="2" t="s">
        <v>138</v>
      </c>
      <c r="C185" s="2">
        <v>1792010</v>
      </c>
      <c r="D185" s="2">
        <v>905</v>
      </c>
      <c r="E185" s="7">
        <v>25</v>
      </c>
      <c r="F185" s="7">
        <f t="shared" si="22"/>
        <v>22.5</v>
      </c>
      <c r="G185" s="5">
        <v>43994</v>
      </c>
    </row>
    <row r="186" spans="1:11" hidden="1">
      <c r="A186" s="2" t="s">
        <v>313</v>
      </c>
      <c r="B186" s="2" t="s">
        <v>111</v>
      </c>
      <c r="C186" s="2">
        <v>1788797</v>
      </c>
      <c r="D186" s="2">
        <v>856</v>
      </c>
      <c r="E186" s="7">
        <v>25</v>
      </c>
      <c r="F186" s="7">
        <f t="shared" si="22"/>
        <v>22.5</v>
      </c>
      <c r="G186" s="5"/>
    </row>
    <row r="187" spans="1:11" hidden="1">
      <c r="E187" s="7"/>
      <c r="F187" s="7">
        <f t="shared" si="22"/>
        <v>0</v>
      </c>
    </row>
    <row r="188" spans="1:11" hidden="1">
      <c r="A188" s="2" t="s">
        <v>314</v>
      </c>
      <c r="B188" s="2" t="s">
        <v>315</v>
      </c>
      <c r="C188" s="2">
        <v>1788628</v>
      </c>
      <c r="D188" s="2">
        <v>808</v>
      </c>
      <c r="E188" s="7">
        <v>12</v>
      </c>
      <c r="F188" s="7">
        <f t="shared" si="22"/>
        <v>10.8</v>
      </c>
    </row>
    <row r="189" spans="1:11" hidden="1">
      <c r="A189" s="2" t="s">
        <v>314</v>
      </c>
      <c r="B189" s="2" t="s">
        <v>316</v>
      </c>
      <c r="C189" s="2">
        <v>1806677</v>
      </c>
      <c r="D189" s="2">
        <v>859</v>
      </c>
      <c r="E189" s="7">
        <v>1422398</v>
      </c>
      <c r="F189" s="7">
        <f t="shared" si="22"/>
        <v>1280158.2</v>
      </c>
    </row>
    <row r="190" spans="1:11" hidden="1">
      <c r="A190" s="2" t="s">
        <v>314</v>
      </c>
      <c r="B190" s="2" t="s">
        <v>317</v>
      </c>
      <c r="C190" s="2">
        <v>1806678</v>
      </c>
      <c r="D190" s="2">
        <v>855</v>
      </c>
      <c r="E190" s="7">
        <v>12</v>
      </c>
      <c r="F190" s="7">
        <f t="shared" si="22"/>
        <v>10.8</v>
      </c>
    </row>
    <row r="191" spans="1:11" hidden="1">
      <c r="E191" s="7"/>
      <c r="F191" s="7">
        <f t="shared" si="22"/>
        <v>0</v>
      </c>
    </row>
    <row r="192" spans="1:11" hidden="1">
      <c r="A192" s="2" t="s">
        <v>318</v>
      </c>
      <c r="B192" s="2" t="s">
        <v>319</v>
      </c>
      <c r="C192" s="2">
        <v>1806182</v>
      </c>
      <c r="D192" s="2">
        <v>3724</v>
      </c>
      <c r="E192" s="7">
        <v>296452</v>
      </c>
      <c r="F192" s="7">
        <f t="shared" si="22"/>
        <v>266806.8</v>
      </c>
    </row>
    <row r="193" spans="1:11" hidden="1">
      <c r="A193" s="2" t="s">
        <v>318</v>
      </c>
      <c r="B193" s="2" t="s">
        <v>320</v>
      </c>
      <c r="C193" s="2">
        <v>1806183</v>
      </c>
      <c r="D193" s="2">
        <v>3724</v>
      </c>
      <c r="E193" s="7">
        <v>2194306</v>
      </c>
      <c r="F193" s="7">
        <f t="shared" si="22"/>
        <v>1974875.4000000001</v>
      </c>
    </row>
    <row r="194" spans="1:11" hidden="1">
      <c r="E194" s="7"/>
      <c r="F194" s="7">
        <f t="shared" si="22"/>
        <v>0</v>
      </c>
    </row>
    <row r="195" spans="1:11" hidden="1">
      <c r="E195" s="7"/>
      <c r="F195" s="7"/>
    </row>
    <row r="196" spans="1:11" hidden="1">
      <c r="A196" s="2" t="s">
        <v>323</v>
      </c>
      <c r="B196" s="2" t="s">
        <v>323</v>
      </c>
      <c r="C196">
        <v>1809724</v>
      </c>
      <c r="D196" s="2">
        <v>3747</v>
      </c>
      <c r="E196" s="7">
        <v>310483</v>
      </c>
      <c r="F196" s="7">
        <f t="shared" si="22"/>
        <v>279434.7</v>
      </c>
      <c r="G196" s="5">
        <v>44007</v>
      </c>
      <c r="H196" s="6">
        <v>0.41666666666666669</v>
      </c>
      <c r="I196" s="6">
        <f t="shared" ref="I196" si="31">H196- (2/24)</f>
        <v>0.33333333333333337</v>
      </c>
    </row>
    <row r="197" spans="1:11" s="58" customFormat="1" hidden="1">
      <c r="A197" s="58" t="s">
        <v>323</v>
      </c>
      <c r="B197" s="58" t="s">
        <v>325</v>
      </c>
      <c r="C197" s="58">
        <v>1813244</v>
      </c>
      <c r="E197" s="59">
        <v>56952</v>
      </c>
      <c r="F197" s="59">
        <f t="shared" si="22"/>
        <v>51256.800000000003</v>
      </c>
      <c r="G197" s="60">
        <v>44007</v>
      </c>
      <c r="H197" s="61">
        <v>0.5</v>
      </c>
      <c r="I197" s="61">
        <f t="shared" ref="I197" si="32">H197- (2/24)</f>
        <v>0.41666666666666669</v>
      </c>
    </row>
    <row r="198" spans="1:11" hidden="1"/>
    <row r="199" spans="1:11" hidden="1">
      <c r="A199" t="s">
        <v>324</v>
      </c>
      <c r="B199" t="s">
        <v>324</v>
      </c>
      <c r="C199">
        <v>1810318</v>
      </c>
      <c r="D199" s="2">
        <v>3747</v>
      </c>
      <c r="E199" s="7">
        <v>310483</v>
      </c>
      <c r="F199" s="7">
        <f t="shared" ref="F199:F231" si="33">SUM(E199*0.9)</f>
        <v>279434.7</v>
      </c>
      <c r="G199" s="5">
        <v>44011</v>
      </c>
      <c r="H199" s="6">
        <v>0.41666666666666669</v>
      </c>
      <c r="I199" s="6">
        <f t="shared" ref="I199" si="34">H199- (2/24)</f>
        <v>0.33333333333333337</v>
      </c>
    </row>
    <row r="200" spans="1:11" hidden="1">
      <c r="F200" s="7"/>
      <c r="H200" s="6"/>
      <c r="I200" s="6"/>
    </row>
    <row r="201" spans="1:11" hidden="1">
      <c r="A201" s="2" t="s">
        <v>329</v>
      </c>
      <c r="B201" s="2" t="s">
        <v>330</v>
      </c>
      <c r="C201" s="2">
        <v>200702</v>
      </c>
      <c r="D201" s="2">
        <v>944</v>
      </c>
      <c r="E201" s="7">
        <v>104998</v>
      </c>
      <c r="F201" s="7"/>
      <c r="H201" s="6"/>
      <c r="I201" s="6"/>
    </row>
    <row r="202" spans="1:11" hidden="1">
      <c r="A202" s="2" t="s">
        <v>329</v>
      </c>
      <c r="B202" s="2" t="s">
        <v>331</v>
      </c>
      <c r="C202" s="2">
        <v>1814444</v>
      </c>
      <c r="D202" s="2">
        <v>944</v>
      </c>
      <c r="E202" s="7">
        <v>10499</v>
      </c>
      <c r="F202" s="7">
        <f t="shared" si="33"/>
        <v>9449.1</v>
      </c>
      <c r="G202" s="5">
        <v>44014</v>
      </c>
      <c r="H202" s="6">
        <v>0.41666666666666669</v>
      </c>
      <c r="I202" s="6">
        <f t="shared" ref="I202:I211" si="35">H202- (2/24)</f>
        <v>0.33333333333333337</v>
      </c>
    </row>
    <row r="203" spans="1:11" hidden="1">
      <c r="A203" s="2" t="s">
        <v>329</v>
      </c>
      <c r="B203" s="2" t="s">
        <v>332</v>
      </c>
      <c r="C203" s="2">
        <v>1814445</v>
      </c>
      <c r="D203" s="2">
        <v>944</v>
      </c>
      <c r="E203" s="7">
        <v>10499</v>
      </c>
      <c r="F203" s="7">
        <f t="shared" si="33"/>
        <v>9449.1</v>
      </c>
      <c r="G203" s="5">
        <v>44014</v>
      </c>
      <c r="H203" s="6">
        <v>0.41666666666666669</v>
      </c>
      <c r="I203" s="6">
        <f t="shared" si="35"/>
        <v>0.33333333333333337</v>
      </c>
    </row>
    <row r="204" spans="1:11" hidden="1">
      <c r="A204" s="2" t="s">
        <v>329</v>
      </c>
      <c r="B204" s="2" t="s">
        <v>333</v>
      </c>
      <c r="D204" s="2">
        <v>944</v>
      </c>
      <c r="E204" s="7">
        <v>83999</v>
      </c>
      <c r="F204" s="7">
        <f t="shared" si="33"/>
        <v>75599.100000000006</v>
      </c>
      <c r="G204" s="5">
        <v>44014</v>
      </c>
      <c r="H204" s="6">
        <v>0.58680555555555558</v>
      </c>
      <c r="I204" s="6">
        <f t="shared" ref="I204" si="36">H204- (2/24)</f>
        <v>0.50347222222222221</v>
      </c>
    </row>
    <row r="205" spans="1:11" hidden="1">
      <c r="A205" s="2" t="s">
        <v>329</v>
      </c>
      <c r="B205" s="2" t="s">
        <v>328</v>
      </c>
      <c r="C205" s="2">
        <v>1814079</v>
      </c>
      <c r="D205" s="2">
        <v>945</v>
      </c>
      <c r="E205" s="7">
        <v>13</v>
      </c>
      <c r="F205" s="7">
        <f t="shared" si="33"/>
        <v>11.700000000000001</v>
      </c>
      <c r="G205" s="5">
        <v>44014</v>
      </c>
      <c r="H205" s="6">
        <v>0.60416666666666663</v>
      </c>
      <c r="I205" s="6">
        <f t="shared" si="35"/>
        <v>0.52083333333333326</v>
      </c>
    </row>
    <row r="206" spans="1:11" hidden="1">
      <c r="E206" s="7"/>
      <c r="F206" s="7"/>
      <c r="G206" s="5"/>
      <c r="H206" s="6"/>
      <c r="I206" s="6"/>
    </row>
    <row r="207" spans="1:11" hidden="1">
      <c r="A207" s="2" t="s">
        <v>355</v>
      </c>
      <c r="B207" s="2" t="s">
        <v>354</v>
      </c>
      <c r="C207" s="2">
        <v>1812629</v>
      </c>
      <c r="D207" s="2">
        <v>3755</v>
      </c>
      <c r="E207" s="7"/>
      <c r="F207" s="7"/>
      <c r="G207" s="5"/>
      <c r="H207" s="6"/>
      <c r="I207" s="6"/>
      <c r="K207" s="2" t="s">
        <v>358</v>
      </c>
    </row>
    <row r="208" spans="1:11" hidden="1">
      <c r="E208" s="7"/>
      <c r="F208" s="7"/>
      <c r="G208" s="5"/>
      <c r="H208" s="6"/>
      <c r="I208" s="6"/>
    </row>
    <row r="209" spans="1:11" hidden="1">
      <c r="A209" s="2" t="s">
        <v>356</v>
      </c>
      <c r="B209" s="2" t="s">
        <v>356</v>
      </c>
      <c r="C209" s="2">
        <v>1811879</v>
      </c>
      <c r="D209" s="2">
        <v>3747</v>
      </c>
      <c r="E209" s="7"/>
      <c r="F209" s="7"/>
      <c r="G209" s="5"/>
      <c r="H209" s="6"/>
      <c r="I209" s="6"/>
      <c r="K209" s="2" t="s">
        <v>357</v>
      </c>
    </row>
    <row r="210" spans="1:11" hidden="1">
      <c r="F210" s="7"/>
      <c r="I210" s="6"/>
    </row>
    <row r="211" spans="1:11">
      <c r="A211" s="2" t="s">
        <v>327</v>
      </c>
      <c r="B211" t="s">
        <v>326</v>
      </c>
      <c r="C211" s="2">
        <v>1814058</v>
      </c>
      <c r="D211" s="2">
        <v>3755</v>
      </c>
      <c r="F211" s="7"/>
      <c r="G211" s="5">
        <v>44032</v>
      </c>
      <c r="H211" s="6">
        <v>44032.416666666664</v>
      </c>
      <c r="I211" s="6">
        <f t="shared" si="35"/>
        <v>44032.333333333328</v>
      </c>
      <c r="K211" s="2" t="s">
        <v>358</v>
      </c>
    </row>
    <row r="212" spans="1:11" s="58" customFormat="1" hidden="1">
      <c r="A212" s="58" t="s">
        <v>327</v>
      </c>
      <c r="B212" s="58" t="s">
        <v>334</v>
      </c>
      <c r="C212" s="58">
        <v>1814060</v>
      </c>
      <c r="F212" s="59"/>
      <c r="G212" s="60">
        <v>44032</v>
      </c>
      <c r="H212" s="61">
        <v>44032.416666666664</v>
      </c>
      <c r="I212" s="61">
        <f t="shared" ref="I212" si="37">H212- (2/24)</f>
        <v>44032.333333333328</v>
      </c>
    </row>
    <row r="213" spans="1:11">
      <c r="F213" s="7"/>
      <c r="G213" s="5"/>
    </row>
    <row r="214" spans="1:11">
      <c r="A214" s="2" t="s">
        <v>335</v>
      </c>
      <c r="B214" s="2" t="s">
        <v>336</v>
      </c>
      <c r="C214" s="2">
        <v>1814518</v>
      </c>
      <c r="D214" s="2">
        <v>954</v>
      </c>
      <c r="E214" s="2">
        <v>86</v>
      </c>
      <c r="F214" s="7">
        <f t="shared" si="33"/>
        <v>77.400000000000006</v>
      </c>
      <c r="G214" s="5"/>
      <c r="H214" s="6"/>
      <c r="I214" s="6"/>
    </row>
    <row r="215" spans="1:11">
      <c r="A215" s="2" t="s">
        <v>335</v>
      </c>
      <c r="B215" s="2" t="s">
        <v>364</v>
      </c>
      <c r="C215">
        <v>1818720</v>
      </c>
      <c r="D215" s="2">
        <v>1020</v>
      </c>
      <c r="F215" s="7"/>
      <c r="G215" s="5"/>
      <c r="H215" s="6"/>
      <c r="I215" s="6"/>
    </row>
    <row r="216" spans="1:11">
      <c r="A216" s="2" t="s">
        <v>335</v>
      </c>
      <c r="B216" s="2" t="s">
        <v>365</v>
      </c>
      <c r="C216">
        <v>1818721</v>
      </c>
      <c r="D216" s="2">
        <v>1019</v>
      </c>
      <c r="F216" s="7"/>
      <c r="G216" s="5"/>
      <c r="H216" s="6"/>
      <c r="I216" s="6"/>
    </row>
    <row r="217" spans="1:11">
      <c r="F217" s="7"/>
    </row>
    <row r="218" spans="1:11" hidden="1">
      <c r="A218" s="2" t="s">
        <v>337</v>
      </c>
      <c r="B218" s="2" t="s">
        <v>341</v>
      </c>
      <c r="C218" s="2">
        <v>1813847</v>
      </c>
      <c r="D218" s="2">
        <v>951</v>
      </c>
      <c r="E218" s="2">
        <v>8</v>
      </c>
      <c r="F218" s="7">
        <f t="shared" si="33"/>
        <v>7.2</v>
      </c>
      <c r="K218" t="s">
        <v>342</v>
      </c>
    </row>
    <row r="219" spans="1:11" hidden="1">
      <c r="A219" s="2" t="s">
        <v>337</v>
      </c>
      <c r="B219" s="2" t="s">
        <v>352</v>
      </c>
      <c r="C219" s="2">
        <v>1816719</v>
      </c>
      <c r="D219" s="2">
        <v>980</v>
      </c>
      <c r="E219" s="7">
        <v>100247</v>
      </c>
      <c r="F219" s="7">
        <f t="shared" si="33"/>
        <v>90222.3</v>
      </c>
      <c r="G219" s="5">
        <v>44032</v>
      </c>
      <c r="H219" s="6">
        <v>44032.541666666664</v>
      </c>
      <c r="I219" s="6">
        <f t="shared" ref="I219:I220" si="38">H219- (2/24)</f>
        <v>44032.458333333328</v>
      </c>
      <c r="K219"/>
    </row>
    <row r="220" spans="1:11" hidden="1">
      <c r="A220" s="2" t="s">
        <v>337</v>
      </c>
      <c r="B220" s="2" t="s">
        <v>353</v>
      </c>
      <c r="C220" s="2">
        <v>1816720</v>
      </c>
      <c r="D220" s="2">
        <v>979</v>
      </c>
      <c r="E220" s="2">
        <v>8</v>
      </c>
      <c r="F220" s="7">
        <f t="shared" si="33"/>
        <v>7.2</v>
      </c>
      <c r="G220" s="5">
        <v>44032</v>
      </c>
      <c r="H220" s="6">
        <v>44032.541666666664</v>
      </c>
      <c r="I220" s="6">
        <f t="shared" si="38"/>
        <v>44032.458333333328</v>
      </c>
      <c r="K220"/>
    </row>
    <row r="221" spans="1:11" hidden="1">
      <c r="F221" s="7"/>
    </row>
    <row r="222" spans="1:11" hidden="1">
      <c r="A222" s="2" t="s">
        <v>338</v>
      </c>
      <c r="B222" s="2" t="s">
        <v>343</v>
      </c>
      <c r="C222" s="2">
        <v>1812659</v>
      </c>
      <c r="D222" s="2">
        <v>977</v>
      </c>
      <c r="E222" s="2">
        <v>91</v>
      </c>
      <c r="F222" s="7">
        <f t="shared" si="33"/>
        <v>81.900000000000006</v>
      </c>
      <c r="G222" s="5">
        <v>44036</v>
      </c>
      <c r="H222" s="6">
        <v>44032.416666666664</v>
      </c>
      <c r="I222" s="6">
        <f t="shared" ref="I222" si="39">H222- (2/24)</f>
        <v>44032.333333333328</v>
      </c>
    </row>
    <row r="223" spans="1:11" hidden="1">
      <c r="F223" s="7">
        <f t="shared" si="33"/>
        <v>0</v>
      </c>
    </row>
    <row r="224" spans="1:11" hidden="1">
      <c r="A224" s="2" t="s">
        <v>349</v>
      </c>
      <c r="B224" s="2" t="s">
        <v>344</v>
      </c>
      <c r="C224" s="2">
        <v>1814239</v>
      </c>
      <c r="D224" s="2">
        <v>3756</v>
      </c>
      <c r="E224" s="7">
        <v>581505</v>
      </c>
      <c r="F224" s="7">
        <f t="shared" si="33"/>
        <v>523354.5</v>
      </c>
    </row>
    <row r="225" spans="1:11" hidden="1">
      <c r="A225" s="2" t="s">
        <v>349</v>
      </c>
      <c r="B225" s="2" t="s">
        <v>345</v>
      </c>
      <c r="C225" s="2">
        <v>1814240</v>
      </c>
      <c r="D225" s="2">
        <v>3757</v>
      </c>
      <c r="E225" s="7">
        <v>3181549</v>
      </c>
      <c r="F225" s="7">
        <f t="shared" si="33"/>
        <v>2863394.1</v>
      </c>
    </row>
    <row r="226" spans="1:11" hidden="1">
      <c r="A226" s="2" t="s">
        <v>338</v>
      </c>
      <c r="B226" s="2" t="s">
        <v>362</v>
      </c>
      <c r="C226" s="2">
        <v>1812660</v>
      </c>
      <c r="D226" s="2">
        <v>978</v>
      </c>
      <c r="E226" s="7">
        <v>5</v>
      </c>
      <c r="F226" s="7">
        <f t="shared" si="33"/>
        <v>4.5</v>
      </c>
      <c r="G226" s="5">
        <v>44036</v>
      </c>
      <c r="H226" s="6">
        <v>44032.416666666664</v>
      </c>
      <c r="I226" s="6">
        <f t="shared" ref="I226" si="40">H226- (2/24)</f>
        <v>44032.333333333328</v>
      </c>
    </row>
    <row r="227" spans="1:11" hidden="1">
      <c r="F227" s="7"/>
    </row>
    <row r="228" spans="1:11" hidden="1">
      <c r="A228" s="2" t="s">
        <v>339</v>
      </c>
      <c r="B228" s="2" t="s">
        <v>339</v>
      </c>
      <c r="C228" s="2">
        <v>1815747</v>
      </c>
      <c r="D228" s="2">
        <v>3760</v>
      </c>
      <c r="E228" s="7">
        <v>265082</v>
      </c>
      <c r="F228" s="7">
        <f t="shared" si="33"/>
        <v>238573.80000000002</v>
      </c>
      <c r="G228" s="5">
        <v>44035</v>
      </c>
      <c r="H228" s="6">
        <v>44032.416666666664</v>
      </c>
      <c r="I228" s="6">
        <f t="shared" ref="I228" si="41">H228- (2/24)</f>
        <v>44032.333333333328</v>
      </c>
    </row>
    <row r="229" spans="1:11" hidden="1">
      <c r="F229" s="7"/>
    </row>
    <row r="230" spans="1:11">
      <c r="A230" s="2" t="s">
        <v>340</v>
      </c>
      <c r="B230" s="2" t="s">
        <v>359</v>
      </c>
      <c r="C230" s="2">
        <v>1817145</v>
      </c>
      <c r="D230" s="2">
        <v>3753</v>
      </c>
      <c r="E230" s="7">
        <v>126058</v>
      </c>
      <c r="F230" s="7">
        <f t="shared" si="33"/>
        <v>113452.2</v>
      </c>
      <c r="G230" s="5">
        <v>44039</v>
      </c>
      <c r="H230" s="6">
        <v>44032.5</v>
      </c>
      <c r="I230" s="6">
        <f t="shared" ref="I230:I231" si="42">H230- (2/24)</f>
        <v>44032.416666666664</v>
      </c>
      <c r="K230" t="s">
        <v>361</v>
      </c>
    </row>
    <row r="231" spans="1:11">
      <c r="A231" s="2" t="s">
        <v>340</v>
      </c>
      <c r="B231" t="s">
        <v>360</v>
      </c>
      <c r="C231">
        <v>1817146</v>
      </c>
      <c r="D231" s="2">
        <v>3753</v>
      </c>
      <c r="E231" s="7">
        <v>125495</v>
      </c>
      <c r="F231" s="7">
        <f t="shared" si="33"/>
        <v>112945.5</v>
      </c>
      <c r="G231" s="5">
        <v>44039</v>
      </c>
      <c r="H231" s="6">
        <v>44032.666666666664</v>
      </c>
      <c r="I231" s="6">
        <f t="shared" si="42"/>
        <v>44032.583333333328</v>
      </c>
      <c r="K231" t="s">
        <v>361</v>
      </c>
    </row>
    <row r="232" spans="1:11">
      <c r="E232" s="7"/>
    </row>
    <row r="233" spans="1:11">
      <c r="A233" s="2" t="s">
        <v>346</v>
      </c>
      <c r="B233" s="2" t="s">
        <v>347</v>
      </c>
      <c r="C233" s="2">
        <v>1815843</v>
      </c>
    </row>
    <row r="234" spans="1:11">
      <c r="A234" s="2" t="s">
        <v>346</v>
      </c>
      <c r="B234" s="2" t="s">
        <v>348</v>
      </c>
      <c r="C234" s="2">
        <v>1815842</v>
      </c>
    </row>
  </sheetData>
  <conditionalFormatting sqref="E22 E27 E32 E2:E17 E37 E50:E55 E69:E70 E78:E80 E47 E114:E119">
    <cfRule type="cellIs" dxfId="219" priority="69" operator="greaterThan">
      <formula>250000</formula>
    </cfRule>
  </conditionalFormatting>
  <conditionalFormatting sqref="E36 E21:E22">
    <cfRule type="cellIs" dxfId="218" priority="66" operator="greaterThan">
      <formula>350000</formula>
    </cfRule>
  </conditionalFormatting>
  <conditionalFormatting sqref="E26:E27">
    <cfRule type="cellIs" dxfId="217" priority="65" operator="greaterThan">
      <formula>350000</formula>
    </cfRule>
  </conditionalFormatting>
  <conditionalFormatting sqref="E31:E32">
    <cfRule type="cellIs" dxfId="216" priority="64" operator="greaterThan">
      <formula>350000</formula>
    </cfRule>
  </conditionalFormatting>
  <conditionalFormatting sqref="E18:E19">
    <cfRule type="cellIs" dxfId="215" priority="63" operator="greaterThan">
      <formula>350000</formula>
    </cfRule>
  </conditionalFormatting>
  <conditionalFormatting sqref="E20">
    <cfRule type="cellIs" dxfId="214" priority="62" operator="greaterThan">
      <formula>350000</formula>
    </cfRule>
  </conditionalFormatting>
  <conditionalFormatting sqref="E23:E24">
    <cfRule type="cellIs" dxfId="213" priority="61" operator="greaterThan">
      <formula>350000</formula>
    </cfRule>
  </conditionalFormatting>
  <conditionalFormatting sqref="E28:E29">
    <cfRule type="cellIs" dxfId="212" priority="60" operator="greaterThan">
      <formula>350000</formula>
    </cfRule>
  </conditionalFormatting>
  <conditionalFormatting sqref="E33:E34">
    <cfRule type="cellIs" dxfId="211" priority="59" operator="greaterThan">
      <formula>350000</formula>
    </cfRule>
  </conditionalFormatting>
  <conditionalFormatting sqref="E25">
    <cfRule type="cellIs" dxfId="210" priority="58" operator="greaterThan">
      <formula>350000</formula>
    </cfRule>
  </conditionalFormatting>
  <conditionalFormatting sqref="E30">
    <cfRule type="cellIs" dxfId="209" priority="57" operator="greaterThan">
      <formula>350000</formula>
    </cfRule>
  </conditionalFormatting>
  <conditionalFormatting sqref="E35">
    <cfRule type="cellIs" dxfId="208" priority="56" operator="greaterThan">
      <formula>350000</formula>
    </cfRule>
  </conditionalFormatting>
  <conditionalFormatting sqref="E56">
    <cfRule type="cellIs" dxfId="207" priority="51" operator="greaterThan">
      <formula>350000</formula>
    </cfRule>
  </conditionalFormatting>
  <conditionalFormatting sqref="E38:E46">
    <cfRule type="cellIs" dxfId="206" priority="47" operator="greaterThan">
      <formula>250000</formula>
    </cfRule>
  </conditionalFormatting>
  <conditionalFormatting sqref="E57:E68">
    <cfRule type="cellIs" dxfId="205" priority="38" operator="greaterThan">
      <formula>350000</formula>
    </cfRule>
  </conditionalFormatting>
  <conditionalFormatting sqref="E70:E81 E114:E115 E140 F128:F197 F199:F229">
    <cfRule type="cellIs" dxfId="204" priority="37" operator="greaterThan">
      <formula>159000</formula>
    </cfRule>
  </conditionalFormatting>
  <conditionalFormatting sqref="E82:E86 E88:E112">
    <cfRule type="cellIs" dxfId="203" priority="34" operator="greaterThan">
      <formula>249000</formula>
    </cfRule>
  </conditionalFormatting>
  <conditionalFormatting sqref="E87 E89 E91 E93 E95 E97 E99 E101 E103 E105 E107 E109 E111 E115 E117 E119 E113">
    <cfRule type="cellIs" dxfId="202" priority="33" operator="greaterThan">
      <formula>249000</formula>
    </cfRule>
  </conditionalFormatting>
  <conditionalFormatting sqref="E120:E129">
    <cfRule type="cellIs" dxfId="201" priority="32" operator="greaterThan">
      <formula>249000</formula>
    </cfRule>
  </conditionalFormatting>
  <conditionalFormatting sqref="E131:E139">
    <cfRule type="cellIs" dxfId="200" priority="22" operator="greaterThan">
      <formula>249000</formula>
    </cfRule>
  </conditionalFormatting>
  <conditionalFormatting sqref="E130">
    <cfRule type="cellIs" dxfId="199" priority="23" operator="greaterThan">
      <formula>249000</formula>
    </cfRule>
  </conditionalFormatting>
  <conditionalFormatting sqref="E155:E157">
    <cfRule type="cellIs" dxfId="198" priority="20" operator="greaterThan">
      <formula>249000</formula>
    </cfRule>
  </conditionalFormatting>
  <conditionalFormatting sqref="E141:E149">
    <cfRule type="cellIs" dxfId="197" priority="19" operator="greaterThan">
      <formula>249000</formula>
    </cfRule>
  </conditionalFormatting>
  <conditionalFormatting sqref="E165:E170 E174:E176">
    <cfRule type="cellIs" dxfId="196" priority="18" operator="greaterThan">
      <formula>249000</formula>
    </cfRule>
  </conditionalFormatting>
  <conditionalFormatting sqref="E171:E172">
    <cfRule type="cellIs" dxfId="195" priority="16" operator="greaterThan">
      <formula>249000</formula>
    </cfRule>
  </conditionalFormatting>
  <conditionalFormatting sqref="E180:E183">
    <cfRule type="cellIs" dxfId="194" priority="13" operator="greaterThan">
      <formula>249000</formula>
    </cfRule>
  </conditionalFormatting>
  <conditionalFormatting sqref="E184:E196">
    <cfRule type="cellIs" dxfId="193" priority="12" operator="greaterThan">
      <formula>249000</formula>
    </cfRule>
  </conditionalFormatting>
  <conditionalFormatting sqref="E199">
    <cfRule type="cellIs" dxfId="192" priority="10" operator="greaterThan">
      <formula>249000</formula>
    </cfRule>
  </conditionalFormatting>
  <conditionalFormatting sqref="E197">
    <cfRule type="cellIs" dxfId="191" priority="9" operator="greaterThan">
      <formula>249000</formula>
    </cfRule>
  </conditionalFormatting>
  <conditionalFormatting sqref="E201:E209">
    <cfRule type="cellIs" dxfId="190" priority="7" operator="greaterThan">
      <formula>249000</formula>
    </cfRule>
  </conditionalFormatting>
  <conditionalFormatting sqref="E224:E226 E228">
    <cfRule type="cellIs" dxfId="189" priority="5" operator="greaterThan">
      <formula>159000</formula>
    </cfRule>
  </conditionalFormatting>
  <conditionalFormatting sqref="E230">
    <cfRule type="cellIs" dxfId="188" priority="3" operator="greaterThan">
      <formula>159000</formula>
    </cfRule>
  </conditionalFormatting>
  <conditionalFormatting sqref="F230:F231">
    <cfRule type="cellIs" dxfId="187" priority="2" operator="greaterThan">
      <formula>159000</formula>
    </cfRule>
  </conditionalFormatting>
  <conditionalFormatting sqref="E231:E232">
    <cfRule type="cellIs" dxfId="186" priority="1" operator="greaterThan">
      <formula>159000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AC3F-9537-3F48-BD1A-047023838178}">
  <dimension ref="A1:O223"/>
  <sheetViews>
    <sheetView topLeftCell="B1" zoomScale="140" zoomScaleNormal="140" workbookViewId="0">
      <pane ySplit="1" topLeftCell="A213" activePane="bottomLeft" state="frozen"/>
      <selection pane="bottomLeft" activeCell="K229" sqref="K229"/>
    </sheetView>
  </sheetViews>
  <sheetFormatPr baseColWidth="10" defaultColWidth="46.83203125" defaultRowHeight="16"/>
  <cols>
    <col min="1" max="1" width="45.33203125" style="2" hidden="1" customWidth="1"/>
    <col min="2" max="2" width="66.1640625" style="2" customWidth="1"/>
    <col min="3" max="3" width="8.6640625" style="2" bestFit="1" customWidth="1"/>
    <col min="4" max="4" width="6.33203125" style="2" bestFit="1" customWidth="1"/>
    <col min="5" max="5" width="9.5" style="2" bestFit="1" customWidth="1"/>
    <col min="6" max="6" width="10.33203125" style="2" hidden="1" customWidth="1"/>
    <col min="7" max="7" width="16.1640625" style="2" hidden="1" customWidth="1"/>
    <col min="8" max="8" width="10" style="2" hidden="1" customWidth="1"/>
    <col min="9" max="9" width="9.33203125" style="2" bestFit="1" customWidth="1"/>
    <col min="10" max="10" width="12" style="2" bestFit="1" customWidth="1"/>
    <col min="11" max="11" width="15.83203125" style="2" bestFit="1" customWidth="1"/>
    <col min="12" max="12" width="20.1640625" style="2" bestFit="1" customWidth="1"/>
    <col min="13" max="13" width="15.6640625" style="2" bestFit="1" customWidth="1"/>
    <col min="14" max="14" width="6.1640625" style="2" bestFit="1" customWidth="1"/>
    <col min="15" max="15" width="75.33203125" style="2" bestFit="1" customWidth="1"/>
    <col min="16" max="16384" width="46.83203125" style="2"/>
  </cols>
  <sheetData>
    <row r="1" spans="1:1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41</v>
      </c>
      <c r="G1" s="1" t="s">
        <v>42</v>
      </c>
      <c r="H1" s="1" t="s">
        <v>43</v>
      </c>
      <c r="I1" s="1" t="s">
        <v>90</v>
      </c>
      <c r="J1" s="1" t="s">
        <v>5</v>
      </c>
      <c r="K1" s="1" t="s">
        <v>9</v>
      </c>
      <c r="L1" s="1" t="s">
        <v>10</v>
      </c>
      <c r="M1" s="1" t="s">
        <v>8</v>
      </c>
      <c r="N1" s="1" t="s">
        <v>7</v>
      </c>
      <c r="O1" s="1" t="s">
        <v>6</v>
      </c>
    </row>
    <row r="2" spans="1:15" hidden="1">
      <c r="A2" s="2" t="s">
        <v>21</v>
      </c>
      <c r="B2" s="2" t="s">
        <v>37</v>
      </c>
      <c r="C2" s="2">
        <v>189601</v>
      </c>
      <c r="D2" s="2">
        <v>579</v>
      </c>
      <c r="E2" s="7">
        <v>645281</v>
      </c>
      <c r="F2" s="7">
        <v>129056</v>
      </c>
      <c r="G2" s="7">
        <v>64528</v>
      </c>
      <c r="H2" s="7">
        <v>516225</v>
      </c>
      <c r="I2" s="7">
        <v>300000</v>
      </c>
      <c r="J2" s="7">
        <f t="shared" ref="J2:J5" si="0">SUM(E2*0.9)</f>
        <v>580752.9</v>
      </c>
      <c r="K2" s="5">
        <v>43858</v>
      </c>
      <c r="L2" s="6">
        <v>0.52083333333333337</v>
      </c>
      <c r="M2" s="6">
        <f t="shared" ref="M2:M5" si="1">L2- (2/24)</f>
        <v>0.43750000000000006</v>
      </c>
    </row>
    <row r="3" spans="1:15" hidden="1">
      <c r="A3" s="2" t="s">
        <v>21</v>
      </c>
      <c r="B3" s="2" t="s">
        <v>38</v>
      </c>
      <c r="C3" s="2">
        <v>189603</v>
      </c>
      <c r="D3" s="2">
        <v>579</v>
      </c>
      <c r="E3" s="7">
        <v>373389</v>
      </c>
      <c r="F3" s="7">
        <v>74677</v>
      </c>
      <c r="G3" s="7">
        <v>37338</v>
      </c>
      <c r="H3" s="7">
        <v>298712</v>
      </c>
      <c r="I3" s="7"/>
      <c r="J3" s="7">
        <f t="shared" si="0"/>
        <v>336050.10000000003</v>
      </c>
      <c r="K3" s="5">
        <v>43858</v>
      </c>
      <c r="L3" s="6">
        <v>0.52083333333333337</v>
      </c>
      <c r="M3" s="6">
        <f t="shared" si="1"/>
        <v>0.43750000000000006</v>
      </c>
    </row>
    <row r="4" spans="1:15" hidden="1">
      <c r="A4" s="2" t="s">
        <v>21</v>
      </c>
      <c r="B4" s="2" t="s">
        <v>39</v>
      </c>
      <c r="C4" s="2">
        <v>189607</v>
      </c>
      <c r="D4" s="2">
        <v>579</v>
      </c>
      <c r="E4" s="7">
        <v>309507</v>
      </c>
      <c r="F4" s="7">
        <v>61901</v>
      </c>
      <c r="G4" s="7">
        <v>30950</v>
      </c>
      <c r="H4" s="7">
        <v>247606</v>
      </c>
      <c r="I4" s="7"/>
      <c r="J4" s="7">
        <f t="shared" si="0"/>
        <v>278556.3</v>
      </c>
      <c r="K4" s="5">
        <v>43858</v>
      </c>
      <c r="L4" s="6">
        <v>0.52083333333333337</v>
      </c>
      <c r="M4" s="6">
        <f t="shared" si="1"/>
        <v>0.43750000000000006</v>
      </c>
    </row>
    <row r="5" spans="1:15" hidden="1">
      <c r="A5" s="2" t="s">
        <v>21</v>
      </c>
      <c r="B5" s="2" t="s">
        <v>40</v>
      </c>
      <c r="C5" s="2">
        <v>189608</v>
      </c>
      <c r="D5" s="2">
        <v>579</v>
      </c>
      <c r="E5" s="7">
        <v>230223</v>
      </c>
      <c r="F5" s="7">
        <v>46044</v>
      </c>
      <c r="G5" s="7">
        <v>23022</v>
      </c>
      <c r="H5" s="7">
        <v>184179</v>
      </c>
      <c r="I5" s="7"/>
      <c r="J5" s="7">
        <f t="shared" si="0"/>
        <v>207200.7</v>
      </c>
      <c r="K5" s="5">
        <v>43858</v>
      </c>
      <c r="L5" s="6">
        <v>0.52083333333333337</v>
      </c>
      <c r="M5" s="6">
        <f t="shared" si="1"/>
        <v>0.43750000000000006</v>
      </c>
    </row>
    <row r="6" spans="1:15" hidden="1">
      <c r="F6" s="7">
        <f>SUM(F2:F5)</f>
        <v>311678</v>
      </c>
      <c r="H6" s="7">
        <f>SUM(H2:H5)</f>
        <v>1246722</v>
      </c>
      <c r="I6" s="7"/>
    </row>
    <row r="7" spans="1:15" hidden="1"/>
    <row r="8" spans="1:15" hidden="1">
      <c r="A8" s="2" t="s">
        <v>21</v>
      </c>
      <c r="B8" s="2" t="s">
        <v>44</v>
      </c>
      <c r="C8" s="2">
        <v>1783109</v>
      </c>
      <c r="D8" s="2">
        <v>579</v>
      </c>
      <c r="E8" s="7">
        <v>64528</v>
      </c>
      <c r="K8" s="5">
        <v>43858</v>
      </c>
    </row>
    <row r="9" spans="1:15" hidden="1">
      <c r="A9" s="2" t="s">
        <v>21</v>
      </c>
      <c r="B9" s="2" t="s">
        <v>45</v>
      </c>
      <c r="C9" s="2">
        <v>1783110</v>
      </c>
      <c r="D9" s="2">
        <v>579</v>
      </c>
      <c r="E9" s="7">
        <v>64528</v>
      </c>
      <c r="K9" s="5">
        <v>43858</v>
      </c>
    </row>
    <row r="10" spans="1:15" hidden="1">
      <c r="A10" s="2" t="s">
        <v>21</v>
      </c>
      <c r="B10" s="2" t="s">
        <v>52</v>
      </c>
      <c r="C10" s="2">
        <v>1783011</v>
      </c>
      <c r="D10" s="2">
        <v>577</v>
      </c>
      <c r="E10" s="7">
        <v>516225</v>
      </c>
      <c r="K10" s="5">
        <v>43858</v>
      </c>
    </row>
    <row r="11" spans="1:15" hidden="1">
      <c r="A11" s="2" t="s">
        <v>21</v>
      </c>
      <c r="B11" s="2" t="s">
        <v>53</v>
      </c>
      <c r="C11" s="2">
        <v>1783032</v>
      </c>
      <c r="D11" s="2">
        <v>577</v>
      </c>
      <c r="E11" s="2">
        <v>15</v>
      </c>
      <c r="K11" s="5">
        <v>43858</v>
      </c>
    </row>
    <row r="12" spans="1:15" hidden="1">
      <c r="A12" s="2" t="s">
        <v>21</v>
      </c>
      <c r="B12" s="2" t="s">
        <v>46</v>
      </c>
      <c r="C12" s="2">
        <v>1783112</v>
      </c>
      <c r="D12" s="2">
        <v>579</v>
      </c>
      <c r="E12" s="7">
        <v>37338</v>
      </c>
      <c r="K12" s="5">
        <v>43858</v>
      </c>
    </row>
    <row r="13" spans="1:15" hidden="1">
      <c r="A13" s="2" t="s">
        <v>21</v>
      </c>
      <c r="B13" s="2" t="s">
        <v>49</v>
      </c>
      <c r="C13" s="2">
        <v>1783111</v>
      </c>
      <c r="D13" s="2">
        <v>579</v>
      </c>
      <c r="E13" s="7">
        <v>37338</v>
      </c>
      <c r="K13" s="5">
        <v>43858</v>
      </c>
    </row>
    <row r="14" spans="1:15" hidden="1">
      <c r="A14" s="2" t="s">
        <v>21</v>
      </c>
      <c r="B14" s="2" t="s">
        <v>57</v>
      </c>
      <c r="D14" s="2">
        <v>579</v>
      </c>
      <c r="E14" s="7">
        <v>298712</v>
      </c>
      <c r="K14" s="5">
        <v>43858</v>
      </c>
    </row>
    <row r="15" spans="1:15" hidden="1">
      <c r="A15" s="2" t="s">
        <v>21</v>
      </c>
      <c r="B15" s="2" t="s">
        <v>54</v>
      </c>
      <c r="C15" s="2">
        <v>1783034</v>
      </c>
      <c r="D15" s="2">
        <v>577</v>
      </c>
      <c r="E15" s="7">
        <v>12</v>
      </c>
      <c r="K15" s="5">
        <v>43858</v>
      </c>
    </row>
    <row r="16" spans="1:15" hidden="1">
      <c r="A16" s="2" t="s">
        <v>21</v>
      </c>
      <c r="B16" s="2" t="s">
        <v>47</v>
      </c>
      <c r="C16" s="2">
        <v>1783112</v>
      </c>
      <c r="D16" s="2">
        <v>579</v>
      </c>
      <c r="E16" s="7">
        <v>30950</v>
      </c>
      <c r="K16" s="5">
        <v>43858</v>
      </c>
    </row>
    <row r="17" spans="1:15" hidden="1">
      <c r="A17" s="2" t="s">
        <v>21</v>
      </c>
      <c r="B17" s="2" t="s">
        <v>50</v>
      </c>
      <c r="C17" s="2">
        <v>1783114</v>
      </c>
      <c r="D17" s="2">
        <v>579</v>
      </c>
      <c r="E17" s="7">
        <v>30950</v>
      </c>
      <c r="K17" s="5">
        <v>43858</v>
      </c>
    </row>
    <row r="18" spans="1:15" hidden="1">
      <c r="A18" s="2" t="s">
        <v>21</v>
      </c>
      <c r="B18" s="2" t="s">
        <v>59</v>
      </c>
      <c r="D18" s="2">
        <v>579</v>
      </c>
      <c r="E18" s="7">
        <v>247606</v>
      </c>
      <c r="K18" s="5">
        <v>43858</v>
      </c>
    </row>
    <row r="19" spans="1:15" hidden="1">
      <c r="A19" s="2" t="s">
        <v>21</v>
      </c>
      <c r="B19" s="2" t="s">
        <v>55</v>
      </c>
      <c r="C19" s="2">
        <v>1783039</v>
      </c>
      <c r="D19" s="2">
        <v>577</v>
      </c>
      <c r="E19" s="7">
        <v>5</v>
      </c>
      <c r="K19" s="5">
        <v>43858</v>
      </c>
    </row>
    <row r="20" spans="1:15" hidden="1">
      <c r="A20" s="2" t="s">
        <v>21</v>
      </c>
      <c r="B20" s="2" t="s">
        <v>48</v>
      </c>
      <c r="C20" s="2">
        <v>1783123</v>
      </c>
      <c r="D20" s="2">
        <v>579</v>
      </c>
      <c r="E20" s="7">
        <v>23022</v>
      </c>
      <c r="K20" s="5">
        <v>43858</v>
      </c>
    </row>
    <row r="21" spans="1:15" hidden="1">
      <c r="A21" s="2" t="s">
        <v>21</v>
      </c>
      <c r="B21" s="2" t="s">
        <v>51</v>
      </c>
      <c r="C21" s="2">
        <v>1783122</v>
      </c>
      <c r="D21" s="2">
        <v>579</v>
      </c>
      <c r="E21" s="7">
        <v>23022</v>
      </c>
      <c r="K21" s="5">
        <v>43858</v>
      </c>
    </row>
    <row r="22" spans="1:15" hidden="1">
      <c r="A22" s="2" t="s">
        <v>21</v>
      </c>
      <c r="B22" s="2" t="s">
        <v>58</v>
      </c>
      <c r="D22" s="2">
        <v>579</v>
      </c>
      <c r="E22" s="7">
        <v>184179</v>
      </c>
      <c r="K22" s="5">
        <v>43858</v>
      </c>
    </row>
    <row r="23" spans="1:15" hidden="1">
      <c r="A23" s="2" t="s">
        <v>21</v>
      </c>
      <c r="B23" s="2" t="s">
        <v>56</v>
      </c>
      <c r="C23" s="2">
        <v>1783041</v>
      </c>
      <c r="D23" s="2">
        <v>577</v>
      </c>
      <c r="E23" s="2">
        <v>15</v>
      </c>
      <c r="K23" s="5">
        <v>43858</v>
      </c>
    </row>
    <row r="24" spans="1:15" hidden="1"/>
    <row r="25" spans="1:15" hidden="1">
      <c r="A25" s="4" t="s">
        <v>64</v>
      </c>
      <c r="B25" s="2" t="s">
        <v>98</v>
      </c>
      <c r="C25" s="2">
        <v>191301</v>
      </c>
      <c r="D25" s="2">
        <v>623</v>
      </c>
      <c r="E25" s="7">
        <v>193560</v>
      </c>
      <c r="F25" s="7">
        <v>38712</v>
      </c>
      <c r="G25" s="7">
        <v>19356</v>
      </c>
      <c r="H25" s="7">
        <v>154848</v>
      </c>
      <c r="J25" s="3">
        <f>SUM(H25*0.9)</f>
        <v>139363.20000000001</v>
      </c>
      <c r="K25" s="5">
        <v>43874</v>
      </c>
      <c r="L25" s="9">
        <v>0.5</v>
      </c>
      <c r="M25" s="6">
        <f t="shared" ref="M25:M27" si="2">L25- (2/24)</f>
        <v>0.41666666666666669</v>
      </c>
      <c r="O25" s="2" t="s">
        <v>86</v>
      </c>
    </row>
    <row r="26" spans="1:15" hidden="1">
      <c r="A26" s="4" t="s">
        <v>64</v>
      </c>
      <c r="B26" s="2" t="s">
        <v>96</v>
      </c>
      <c r="C26" s="2">
        <v>191302</v>
      </c>
      <c r="D26" s="2">
        <v>623</v>
      </c>
      <c r="E26" s="7">
        <v>1230856</v>
      </c>
      <c r="F26" s="7">
        <v>246171</v>
      </c>
      <c r="G26" s="7">
        <v>123085</v>
      </c>
      <c r="H26" s="7">
        <v>984685</v>
      </c>
      <c r="J26" s="3">
        <f>SUM(H27*0.9)</f>
        <v>886216.5</v>
      </c>
      <c r="K26" s="5">
        <v>43874</v>
      </c>
      <c r="L26" s="9">
        <v>0.5</v>
      </c>
      <c r="M26" s="6">
        <f t="shared" si="2"/>
        <v>0.41666666666666669</v>
      </c>
      <c r="O26" s="2" t="s">
        <v>86</v>
      </c>
    </row>
    <row r="27" spans="1:15" hidden="1">
      <c r="A27" s="4" t="s">
        <v>64</v>
      </c>
      <c r="B27" s="2" t="s">
        <v>97</v>
      </c>
      <c r="C27" s="2">
        <v>1786129</v>
      </c>
      <c r="D27" s="2">
        <v>623</v>
      </c>
      <c r="E27" s="7">
        <v>250000</v>
      </c>
      <c r="H27" s="7">
        <v>984685</v>
      </c>
      <c r="I27" s="7">
        <v>250000</v>
      </c>
      <c r="J27" s="2">
        <f>SUM(I27*0.9)</f>
        <v>225000</v>
      </c>
      <c r="K27" s="5">
        <v>43874</v>
      </c>
      <c r="L27" s="9">
        <v>5.708333333333333</v>
      </c>
      <c r="M27" s="6">
        <f t="shared" si="2"/>
        <v>5.625</v>
      </c>
      <c r="O27" s="2" t="s">
        <v>86</v>
      </c>
    </row>
    <row r="28" spans="1:15" hidden="1">
      <c r="A28" s="4" t="s">
        <v>64</v>
      </c>
      <c r="B28" s="2" t="s">
        <v>97</v>
      </c>
      <c r="C28" s="2">
        <v>1786129</v>
      </c>
      <c r="D28" s="2">
        <v>623</v>
      </c>
      <c r="E28" s="7">
        <v>250000</v>
      </c>
      <c r="H28" s="7">
        <f>SUM(H27-E27)</f>
        <v>734685</v>
      </c>
      <c r="I28" s="7">
        <v>250000</v>
      </c>
      <c r="J28" s="2">
        <f t="shared" ref="J28:J30" si="3">SUM(I28*0.9)</f>
        <v>225000</v>
      </c>
      <c r="K28" s="5">
        <v>43874</v>
      </c>
      <c r="L28" s="9">
        <v>5.75</v>
      </c>
      <c r="M28" s="6">
        <f t="shared" ref="M28:M30" si="4">L28- (2/24)</f>
        <v>5.666666666666667</v>
      </c>
      <c r="O28" s="2" t="s">
        <v>86</v>
      </c>
    </row>
    <row r="29" spans="1:15" hidden="1">
      <c r="A29" s="4" t="s">
        <v>64</v>
      </c>
      <c r="B29" s="2" t="s">
        <v>97</v>
      </c>
      <c r="C29" s="2">
        <v>1786129</v>
      </c>
      <c r="D29" s="2">
        <v>623</v>
      </c>
      <c r="E29" s="7">
        <v>250000</v>
      </c>
      <c r="H29" s="7">
        <f>SUM(H28-E28)</f>
        <v>484685</v>
      </c>
      <c r="I29" s="7">
        <v>250000</v>
      </c>
      <c r="J29" s="2">
        <f t="shared" si="3"/>
        <v>225000</v>
      </c>
      <c r="K29" s="5">
        <v>43874</v>
      </c>
      <c r="L29" s="9">
        <v>5.791666666666667</v>
      </c>
      <c r="M29" s="6">
        <f t="shared" si="4"/>
        <v>5.7083333333333339</v>
      </c>
      <c r="O29" s="2" t="s">
        <v>86</v>
      </c>
    </row>
    <row r="30" spans="1:15" hidden="1">
      <c r="A30" s="4" t="s">
        <v>64</v>
      </c>
      <c r="B30" s="2" t="s">
        <v>97</v>
      </c>
      <c r="C30" s="2">
        <v>1786129</v>
      </c>
      <c r="D30" s="2">
        <v>623</v>
      </c>
      <c r="E30" s="7">
        <v>234685</v>
      </c>
      <c r="H30" s="7">
        <f>SUM(H29-E29)</f>
        <v>234685</v>
      </c>
      <c r="I30" s="7">
        <v>250000</v>
      </c>
      <c r="J30" s="2">
        <f t="shared" si="3"/>
        <v>225000</v>
      </c>
      <c r="K30" s="5">
        <v>43874</v>
      </c>
      <c r="L30" s="9">
        <v>5.833333333333333</v>
      </c>
      <c r="M30" s="6">
        <f t="shared" si="4"/>
        <v>5.75</v>
      </c>
      <c r="O30" s="2" t="s">
        <v>86</v>
      </c>
    </row>
    <row r="31" spans="1:15" hidden="1">
      <c r="E31" s="7"/>
      <c r="H31" s="7"/>
    </row>
    <row r="32" spans="1:15" hidden="1">
      <c r="A32" s="2" t="s">
        <v>87</v>
      </c>
      <c r="B32" s="2" t="s">
        <v>105</v>
      </c>
      <c r="C32" s="2">
        <v>1788079</v>
      </c>
      <c r="D32" s="2">
        <v>658</v>
      </c>
      <c r="E32" s="7">
        <v>1347959</v>
      </c>
      <c r="I32" s="7">
        <v>250000</v>
      </c>
      <c r="J32" s="3">
        <f>SUM(E32*0.9)</f>
        <v>1213163.1000000001</v>
      </c>
      <c r="K32" s="5">
        <v>43888</v>
      </c>
      <c r="L32" s="6">
        <v>0.41666666666666669</v>
      </c>
      <c r="M32" s="6">
        <f t="shared" ref="M32:M37" si="5">L32- (2/24)</f>
        <v>0.33333333333333337</v>
      </c>
      <c r="N32" s="2">
        <v>90227</v>
      </c>
      <c r="O32" s="2" t="s">
        <v>108</v>
      </c>
    </row>
    <row r="33" spans="1:15" hidden="1">
      <c r="A33" s="2" t="s">
        <v>87</v>
      </c>
      <c r="B33" s="2" t="s">
        <v>105</v>
      </c>
      <c r="C33" s="2">
        <v>1788079</v>
      </c>
      <c r="D33" s="2">
        <v>658</v>
      </c>
      <c r="E33" s="7">
        <f>SUM(E32-I32)</f>
        <v>1097959</v>
      </c>
      <c r="I33" s="7">
        <v>250000</v>
      </c>
      <c r="J33" s="3">
        <f t="shared" ref="J33:J37" si="6">SUM(E33*0.9)</f>
        <v>988163.1</v>
      </c>
      <c r="L33" s="6">
        <v>0.45833333333333298</v>
      </c>
      <c r="M33" s="6">
        <f t="shared" si="5"/>
        <v>0.37499999999999967</v>
      </c>
      <c r="N33" s="2">
        <v>90227</v>
      </c>
      <c r="O33" s="2" t="s">
        <v>108</v>
      </c>
    </row>
    <row r="34" spans="1:15" hidden="1">
      <c r="A34" s="2" t="s">
        <v>87</v>
      </c>
      <c r="B34" s="2" t="s">
        <v>105</v>
      </c>
      <c r="C34" s="2">
        <v>1788079</v>
      </c>
      <c r="D34" s="2">
        <v>658</v>
      </c>
      <c r="E34" s="7">
        <f t="shared" ref="E34:E37" si="7">SUM(E33-I33)</f>
        <v>847959</v>
      </c>
      <c r="I34" s="7">
        <v>250000</v>
      </c>
      <c r="J34" s="3">
        <f t="shared" si="6"/>
        <v>763163.1</v>
      </c>
      <c r="L34" s="6">
        <v>0.5</v>
      </c>
      <c r="M34" s="6">
        <f t="shared" si="5"/>
        <v>0.41666666666666669</v>
      </c>
      <c r="N34" s="2">
        <v>90227</v>
      </c>
      <c r="O34" s="2" t="s">
        <v>108</v>
      </c>
    </row>
    <row r="35" spans="1:15" hidden="1">
      <c r="A35" s="2" t="s">
        <v>87</v>
      </c>
      <c r="B35" s="2" t="s">
        <v>105</v>
      </c>
      <c r="C35" s="2">
        <v>1788079</v>
      </c>
      <c r="D35" s="2">
        <v>658</v>
      </c>
      <c r="E35" s="7">
        <f t="shared" si="7"/>
        <v>597959</v>
      </c>
      <c r="I35" s="7">
        <v>250000</v>
      </c>
      <c r="J35" s="3">
        <f t="shared" si="6"/>
        <v>538163.1</v>
      </c>
      <c r="L35" s="6">
        <v>0.54166666666666696</v>
      </c>
      <c r="M35" s="6">
        <f t="shared" si="5"/>
        <v>0.45833333333333365</v>
      </c>
      <c r="N35" s="2">
        <v>90227</v>
      </c>
      <c r="O35" s="2" t="s">
        <v>108</v>
      </c>
    </row>
    <row r="36" spans="1:15" hidden="1">
      <c r="A36" s="2" t="s">
        <v>87</v>
      </c>
      <c r="B36" s="2" t="s">
        <v>105</v>
      </c>
      <c r="C36" s="2">
        <v>1788079</v>
      </c>
      <c r="D36" s="2">
        <v>658</v>
      </c>
      <c r="E36" s="7">
        <f t="shared" si="7"/>
        <v>347959</v>
      </c>
      <c r="I36" s="7">
        <v>250000</v>
      </c>
      <c r="J36" s="3">
        <f t="shared" si="6"/>
        <v>313163.10000000003</v>
      </c>
      <c r="L36" s="6">
        <v>0.58333333333333304</v>
      </c>
      <c r="M36" s="6">
        <f t="shared" si="5"/>
        <v>0.49999999999999972</v>
      </c>
      <c r="N36" s="2">
        <v>90227</v>
      </c>
      <c r="O36" s="2" t="s">
        <v>108</v>
      </c>
    </row>
    <row r="37" spans="1:15" hidden="1">
      <c r="A37" s="2" t="s">
        <v>87</v>
      </c>
      <c r="B37" s="2" t="s">
        <v>105</v>
      </c>
      <c r="C37" s="2">
        <v>1788079</v>
      </c>
      <c r="D37" s="2">
        <v>658</v>
      </c>
      <c r="E37" s="7">
        <f t="shared" si="7"/>
        <v>97959</v>
      </c>
      <c r="I37" s="7">
        <v>97959</v>
      </c>
      <c r="J37" s="3">
        <f t="shared" si="6"/>
        <v>88163.1</v>
      </c>
      <c r="L37" s="6">
        <v>0.625</v>
      </c>
      <c r="M37" s="6">
        <f t="shared" si="5"/>
        <v>0.54166666666666663</v>
      </c>
      <c r="N37" s="2">
        <v>90227</v>
      </c>
      <c r="O37" s="2" t="s">
        <v>108</v>
      </c>
    </row>
    <row r="38" spans="1:15" hidden="1"/>
    <row r="39" spans="1:15" hidden="1">
      <c r="A39" s="2" t="s">
        <v>149</v>
      </c>
      <c r="B39" s="2" t="s">
        <v>194</v>
      </c>
      <c r="C39" s="2">
        <v>1801271</v>
      </c>
      <c r="D39" s="2">
        <v>772</v>
      </c>
      <c r="E39" s="7">
        <v>755077</v>
      </c>
      <c r="F39" s="7"/>
      <c r="G39" s="7"/>
      <c r="H39" s="7"/>
      <c r="I39" s="7"/>
      <c r="J39" s="7"/>
      <c r="K39" s="5"/>
      <c r="L39" s="6"/>
      <c r="M39" s="6"/>
      <c r="O39" s="2" t="s">
        <v>208</v>
      </c>
    </row>
    <row r="40" spans="1:15" hidden="1">
      <c r="A40" s="2" t="s">
        <v>149</v>
      </c>
      <c r="B40" s="2" t="s">
        <v>195</v>
      </c>
      <c r="C40" s="2">
        <v>1801275</v>
      </c>
      <c r="D40" s="2">
        <v>772</v>
      </c>
      <c r="E40" s="7">
        <v>755077</v>
      </c>
      <c r="F40" s="7"/>
      <c r="G40" s="7"/>
      <c r="H40" s="7"/>
      <c r="I40" s="7"/>
      <c r="J40" s="7"/>
      <c r="K40" s="5"/>
      <c r="L40" s="6"/>
      <c r="M40" s="6"/>
      <c r="O40" s="2" t="s">
        <v>208</v>
      </c>
    </row>
    <row r="41" spans="1:15" hidden="1">
      <c r="A41" s="2" t="s">
        <v>149</v>
      </c>
      <c r="B41" s="2" t="s">
        <v>204</v>
      </c>
      <c r="C41" s="2">
        <v>196410</v>
      </c>
      <c r="D41" s="2">
        <v>772</v>
      </c>
      <c r="E41" s="7">
        <v>755077</v>
      </c>
      <c r="F41" s="7">
        <v>151015</v>
      </c>
      <c r="G41" s="7">
        <v>75507</v>
      </c>
      <c r="H41" s="7">
        <v>604062</v>
      </c>
      <c r="I41" s="7">
        <v>350000</v>
      </c>
      <c r="J41" s="7"/>
      <c r="K41" s="5">
        <v>43943</v>
      </c>
      <c r="L41" s="6">
        <v>0.41666666666666669</v>
      </c>
      <c r="M41" s="6">
        <f t="shared" ref="M41:M42" si="8">L41- (2/24)</f>
        <v>0.33333333333333337</v>
      </c>
      <c r="O41" s="2" t="s">
        <v>208</v>
      </c>
    </row>
    <row r="42" spans="1:15" hidden="1">
      <c r="A42" s="2" t="s">
        <v>149</v>
      </c>
      <c r="B42" s="2" t="s">
        <v>209</v>
      </c>
      <c r="D42" s="2">
        <v>772</v>
      </c>
      <c r="E42" s="7">
        <v>350000</v>
      </c>
      <c r="F42" s="7"/>
      <c r="G42" s="7"/>
      <c r="H42" s="7">
        <f>H41-I41</f>
        <v>254062</v>
      </c>
      <c r="I42" s="7"/>
      <c r="J42" s="7"/>
      <c r="K42" s="5"/>
      <c r="L42" s="6">
        <v>0.625</v>
      </c>
      <c r="M42" s="6">
        <f t="shared" si="8"/>
        <v>0.54166666666666663</v>
      </c>
      <c r="O42" s="2" t="s">
        <v>208</v>
      </c>
    </row>
    <row r="43" spans="1:15" hidden="1">
      <c r="A43" s="2" t="s">
        <v>149</v>
      </c>
      <c r="B43" s="2" t="s">
        <v>196</v>
      </c>
      <c r="C43" s="2">
        <v>1801272</v>
      </c>
      <c r="D43" s="2">
        <v>783</v>
      </c>
      <c r="E43" s="7">
        <v>211862</v>
      </c>
      <c r="F43" s="7"/>
      <c r="G43" s="7"/>
      <c r="H43" s="7"/>
      <c r="I43" s="7"/>
      <c r="J43" s="7"/>
      <c r="K43" s="5"/>
      <c r="L43" s="6"/>
      <c r="M43" s="6"/>
      <c r="O43" s="2" t="s">
        <v>210</v>
      </c>
    </row>
    <row r="44" spans="1:15" hidden="1">
      <c r="A44" s="2" t="s">
        <v>149</v>
      </c>
      <c r="B44" s="2" t="s">
        <v>197</v>
      </c>
      <c r="C44" s="2">
        <v>1801277</v>
      </c>
      <c r="D44" s="2">
        <v>783</v>
      </c>
      <c r="E44" s="7">
        <v>211862</v>
      </c>
      <c r="F44" s="7"/>
      <c r="G44" s="7"/>
      <c r="H44" s="7"/>
      <c r="I44" s="7"/>
      <c r="J44" s="7"/>
      <c r="K44" s="5"/>
      <c r="L44" s="6"/>
      <c r="M44" s="6"/>
      <c r="O44" s="2" t="s">
        <v>210</v>
      </c>
    </row>
    <row r="45" spans="1:15" hidden="1">
      <c r="A45" s="2" t="s">
        <v>149</v>
      </c>
      <c r="B45" s="2" t="s">
        <v>205</v>
      </c>
      <c r="C45" s="2">
        <v>196411</v>
      </c>
      <c r="D45" s="2">
        <v>783</v>
      </c>
      <c r="E45" s="7">
        <v>211862</v>
      </c>
      <c r="F45" s="7">
        <v>42372</v>
      </c>
      <c r="G45" s="7">
        <v>21186</v>
      </c>
      <c r="H45" s="7">
        <v>169490</v>
      </c>
      <c r="I45" s="7"/>
      <c r="J45" s="7"/>
      <c r="K45" s="5">
        <v>43943</v>
      </c>
      <c r="L45" s="6">
        <v>0.41666666666666669</v>
      </c>
      <c r="M45" s="6">
        <f t="shared" ref="M45:M46" si="9">L45- (2/24)</f>
        <v>0.33333333333333337</v>
      </c>
      <c r="O45" s="2" t="s">
        <v>210</v>
      </c>
    </row>
    <row r="46" spans="1:15" hidden="1">
      <c r="A46" s="2" t="s">
        <v>149</v>
      </c>
      <c r="B46" s="2" t="s">
        <v>211</v>
      </c>
      <c r="C46" s="2">
        <v>196411</v>
      </c>
      <c r="D46" s="2">
        <v>783</v>
      </c>
      <c r="E46" s="7">
        <v>169490</v>
      </c>
      <c r="F46" s="7"/>
      <c r="G46" s="7"/>
      <c r="H46" s="7"/>
      <c r="I46" s="7"/>
      <c r="J46" s="7"/>
      <c r="K46" s="5"/>
      <c r="L46" s="6">
        <v>0.58333333333333337</v>
      </c>
      <c r="M46" s="6">
        <f t="shared" si="9"/>
        <v>0.5</v>
      </c>
      <c r="O46" s="2" t="s">
        <v>210</v>
      </c>
    </row>
    <row r="47" spans="1:15" hidden="1">
      <c r="A47" s="2" t="s">
        <v>149</v>
      </c>
      <c r="B47" s="2" t="s">
        <v>198</v>
      </c>
      <c r="C47" s="2">
        <v>1801273</v>
      </c>
      <c r="D47" s="2">
        <v>783</v>
      </c>
      <c r="E47" s="7">
        <v>125995</v>
      </c>
      <c r="F47" s="7"/>
      <c r="G47" s="7"/>
      <c r="H47" s="7"/>
      <c r="I47" s="7"/>
      <c r="J47" s="7"/>
      <c r="K47" s="5"/>
      <c r="L47" s="6"/>
      <c r="M47" s="6"/>
      <c r="O47" s="2" t="s">
        <v>210</v>
      </c>
    </row>
    <row r="48" spans="1:15" hidden="1">
      <c r="A48" s="2" t="s">
        <v>149</v>
      </c>
      <c r="B48" s="2" t="s">
        <v>200</v>
      </c>
      <c r="C48" s="2">
        <v>1801276</v>
      </c>
      <c r="D48" s="2">
        <v>783</v>
      </c>
      <c r="E48" s="7">
        <v>125995</v>
      </c>
      <c r="F48" s="7"/>
      <c r="G48" s="7"/>
      <c r="H48" s="7"/>
      <c r="I48" s="7"/>
      <c r="J48" s="7"/>
      <c r="K48" s="5"/>
      <c r="L48" s="6"/>
      <c r="M48" s="6"/>
      <c r="O48" s="2" t="s">
        <v>210</v>
      </c>
    </row>
    <row r="49" spans="1:15" hidden="1">
      <c r="A49" s="2" t="s">
        <v>149</v>
      </c>
      <c r="B49" s="2" t="s">
        <v>206</v>
      </c>
      <c r="C49" s="2">
        <v>196412</v>
      </c>
      <c r="D49" s="2">
        <v>783</v>
      </c>
      <c r="E49" s="7">
        <v>125995</v>
      </c>
      <c r="F49" s="7">
        <v>25199</v>
      </c>
      <c r="G49" s="7">
        <v>12599</v>
      </c>
      <c r="H49" s="7">
        <v>100796</v>
      </c>
      <c r="I49" s="7"/>
      <c r="J49" s="7"/>
      <c r="K49" s="5">
        <v>43943</v>
      </c>
      <c r="L49" s="6">
        <v>0.41666666666666669</v>
      </c>
      <c r="M49" s="6">
        <f t="shared" ref="M49:M50" si="10">L49- (2/24)</f>
        <v>0.33333333333333337</v>
      </c>
      <c r="O49" s="2" t="s">
        <v>210</v>
      </c>
    </row>
    <row r="50" spans="1:15" hidden="1">
      <c r="A50" s="2" t="s">
        <v>149</v>
      </c>
      <c r="B50" s="2" t="s">
        <v>211</v>
      </c>
      <c r="C50" s="2">
        <v>196412</v>
      </c>
      <c r="D50" s="2">
        <v>783</v>
      </c>
      <c r="E50" s="7">
        <v>100796</v>
      </c>
      <c r="F50" s="7"/>
      <c r="G50" s="7"/>
      <c r="H50" s="7"/>
      <c r="I50" s="7"/>
      <c r="J50" s="7"/>
      <c r="K50" s="5"/>
      <c r="L50" s="6">
        <v>0.58333333333333337</v>
      </c>
      <c r="M50" s="6">
        <f t="shared" si="10"/>
        <v>0.5</v>
      </c>
      <c r="O50" s="2" t="s">
        <v>210</v>
      </c>
    </row>
    <row r="51" spans="1:15" hidden="1">
      <c r="A51" s="2" t="s">
        <v>149</v>
      </c>
      <c r="B51" s="2" t="s">
        <v>201</v>
      </c>
      <c r="C51" s="2">
        <v>1801274</v>
      </c>
      <c r="D51" s="2">
        <v>783</v>
      </c>
      <c r="E51" s="7">
        <v>382705</v>
      </c>
      <c r="F51" s="7"/>
      <c r="G51" s="7"/>
      <c r="H51" s="7"/>
      <c r="I51" s="7"/>
      <c r="J51" s="7"/>
      <c r="K51" s="5"/>
      <c r="L51" s="6"/>
      <c r="M51" s="6"/>
      <c r="O51" s="2" t="s">
        <v>210</v>
      </c>
    </row>
    <row r="52" spans="1:15" hidden="1">
      <c r="A52" s="2" t="s">
        <v>149</v>
      </c>
      <c r="B52" s="2" t="s">
        <v>199</v>
      </c>
      <c r="C52" s="2">
        <v>1801278</v>
      </c>
      <c r="D52" s="2">
        <v>783</v>
      </c>
      <c r="E52" s="7">
        <v>382705</v>
      </c>
      <c r="F52" s="7"/>
      <c r="G52" s="7"/>
      <c r="H52" s="7"/>
      <c r="I52" s="7"/>
      <c r="J52" s="7"/>
      <c r="K52" s="5"/>
      <c r="L52" s="6"/>
      <c r="M52" s="6"/>
      <c r="O52" s="2" t="s">
        <v>210</v>
      </c>
    </row>
    <row r="53" spans="1:15" hidden="1">
      <c r="A53" s="2" t="s">
        <v>149</v>
      </c>
      <c r="B53" s="2" t="s">
        <v>207</v>
      </c>
      <c r="C53" s="2">
        <v>196413</v>
      </c>
      <c r="D53" s="2">
        <v>783</v>
      </c>
      <c r="E53" s="7">
        <v>382705</v>
      </c>
      <c r="F53" s="7">
        <v>76541</v>
      </c>
      <c r="G53" s="7">
        <v>38270</v>
      </c>
      <c r="H53" s="7">
        <v>306164</v>
      </c>
      <c r="I53" s="7"/>
      <c r="J53" s="7"/>
      <c r="K53" s="5">
        <v>43943</v>
      </c>
      <c r="L53" s="6">
        <v>0.41666666666666669</v>
      </c>
      <c r="M53" s="6">
        <f t="shared" ref="M53:M54" si="11">L53- (2/24)</f>
        <v>0.33333333333333337</v>
      </c>
      <c r="O53" s="2" t="s">
        <v>210</v>
      </c>
    </row>
    <row r="54" spans="1:15" hidden="1">
      <c r="A54" s="2" t="s">
        <v>149</v>
      </c>
      <c r="B54" s="2" t="s">
        <v>211</v>
      </c>
      <c r="C54" s="2">
        <v>196413</v>
      </c>
      <c r="D54" s="2">
        <v>783</v>
      </c>
      <c r="E54" s="7">
        <v>306164</v>
      </c>
      <c r="F54" s="7"/>
      <c r="G54" s="7"/>
      <c r="H54" s="7"/>
      <c r="I54" s="7"/>
      <c r="L54" s="6">
        <v>0.66666666666666663</v>
      </c>
      <c r="M54" s="6">
        <f t="shared" si="11"/>
        <v>0.58333333333333326</v>
      </c>
      <c r="O54" s="2" t="s">
        <v>210</v>
      </c>
    </row>
    <row r="55" spans="1:15" hidden="1">
      <c r="F55" s="7"/>
    </row>
    <row r="56" spans="1:15" hidden="1">
      <c r="A56" s="2" t="s">
        <v>149</v>
      </c>
      <c r="B56" s="2" t="s">
        <v>247</v>
      </c>
      <c r="C56" s="2">
        <v>1802556</v>
      </c>
      <c r="E56" s="7"/>
    </row>
    <row r="57" spans="1:15" hidden="1">
      <c r="A57" s="2" t="s">
        <v>149</v>
      </c>
      <c r="B57" s="2" t="s">
        <v>248</v>
      </c>
      <c r="C57" s="2">
        <v>1802555</v>
      </c>
    </row>
    <row r="58" spans="1:15" hidden="1">
      <c r="A58" s="2" t="s">
        <v>149</v>
      </c>
      <c r="B58" s="2" t="s">
        <v>234</v>
      </c>
      <c r="C58" s="2">
        <v>1802631</v>
      </c>
    </row>
    <row r="59" spans="1:15" hidden="1">
      <c r="A59" s="2" t="s">
        <v>149</v>
      </c>
      <c r="B59" s="2" t="s">
        <v>240</v>
      </c>
      <c r="C59" s="2">
        <v>1802557</v>
      </c>
      <c r="E59" s="7"/>
    </row>
    <row r="60" spans="1:15" hidden="1">
      <c r="A60" s="2" t="s">
        <v>149</v>
      </c>
      <c r="B60" s="2" t="s">
        <v>250</v>
      </c>
      <c r="C60" s="2">
        <v>1802558</v>
      </c>
      <c r="E60" s="7"/>
    </row>
    <row r="61" spans="1:15" hidden="1">
      <c r="A61" s="2" t="s">
        <v>149</v>
      </c>
      <c r="B61" s="2" t="s">
        <v>230</v>
      </c>
      <c r="C61" s="2">
        <v>1802680</v>
      </c>
      <c r="E61" s="7"/>
    </row>
    <row r="62" spans="1:15" hidden="1">
      <c r="A62" s="2" t="s">
        <v>149</v>
      </c>
      <c r="B62" s="2" t="s">
        <v>242</v>
      </c>
      <c r="C62" s="2">
        <v>1802563</v>
      </c>
    </row>
    <row r="63" spans="1:15" hidden="1">
      <c r="A63" s="2" t="s">
        <v>149</v>
      </c>
      <c r="B63" s="2" t="s">
        <v>231</v>
      </c>
      <c r="C63" s="2">
        <v>1802653</v>
      </c>
      <c r="E63" s="7"/>
    </row>
    <row r="64" spans="1:15" hidden="1">
      <c r="A64" s="2" t="s">
        <v>149</v>
      </c>
      <c r="B64" s="2" t="s">
        <v>241</v>
      </c>
      <c r="C64" s="2">
        <v>1802564</v>
      </c>
    </row>
    <row r="65" spans="1:5" hidden="1">
      <c r="A65" s="2" t="s">
        <v>149</v>
      </c>
      <c r="B65" s="2" t="s">
        <v>235</v>
      </c>
      <c r="C65" s="2">
        <v>1802570</v>
      </c>
    </row>
    <row r="66" spans="1:5" hidden="1">
      <c r="A66" s="2" t="s">
        <v>149</v>
      </c>
      <c r="B66" s="2" t="s">
        <v>236</v>
      </c>
      <c r="C66" s="2">
        <v>1802569</v>
      </c>
      <c r="E66" s="7"/>
    </row>
    <row r="67" spans="1:5" hidden="1">
      <c r="A67" s="2" t="s">
        <v>149</v>
      </c>
      <c r="B67" s="2" t="s">
        <v>227</v>
      </c>
      <c r="C67" s="2">
        <v>1802677</v>
      </c>
    </row>
    <row r="68" spans="1:5" hidden="1">
      <c r="A68" s="2" t="s">
        <v>149</v>
      </c>
      <c r="B68" s="2" t="s">
        <v>246</v>
      </c>
      <c r="C68" s="2">
        <v>1802559</v>
      </c>
    </row>
    <row r="69" spans="1:5" hidden="1">
      <c r="A69" s="2" t="s">
        <v>149</v>
      </c>
      <c r="B69" s="2" t="s">
        <v>233</v>
      </c>
      <c r="C69" s="2">
        <v>1802651</v>
      </c>
    </row>
    <row r="70" spans="1:5" hidden="1">
      <c r="A70" s="2" t="s">
        <v>149</v>
      </c>
      <c r="B70" s="2" t="s">
        <v>245</v>
      </c>
      <c r="C70" s="2">
        <v>1802560</v>
      </c>
    </row>
    <row r="71" spans="1:5" hidden="1">
      <c r="A71" s="2" t="s">
        <v>149</v>
      </c>
      <c r="B71" s="2" t="s">
        <v>249</v>
      </c>
      <c r="C71" s="2">
        <v>1802565</v>
      </c>
    </row>
    <row r="72" spans="1:5" hidden="1">
      <c r="A72" s="2" t="s">
        <v>149</v>
      </c>
      <c r="B72" s="2" t="s">
        <v>228</v>
      </c>
      <c r="C72" s="2">
        <v>1802679</v>
      </c>
    </row>
    <row r="73" spans="1:5" hidden="1">
      <c r="A73" s="2" t="s">
        <v>149</v>
      </c>
      <c r="B73" s="2" t="s">
        <v>239</v>
      </c>
      <c r="C73" s="2">
        <v>1802566</v>
      </c>
    </row>
    <row r="74" spans="1:5" hidden="1">
      <c r="A74" s="2" t="s">
        <v>149</v>
      </c>
      <c r="B74" s="2" t="s">
        <v>244</v>
      </c>
      <c r="C74" s="2">
        <v>1802561</v>
      </c>
    </row>
    <row r="75" spans="1:5" hidden="1">
      <c r="A75" s="2" t="s">
        <v>149</v>
      </c>
      <c r="B75" s="2" t="s">
        <v>232</v>
      </c>
      <c r="C75" s="2">
        <v>1802652</v>
      </c>
    </row>
    <row r="76" spans="1:5" hidden="1">
      <c r="A76" s="2" t="s">
        <v>149</v>
      </c>
      <c r="B76" s="2" t="s">
        <v>243</v>
      </c>
      <c r="C76" s="2">
        <v>1802562</v>
      </c>
    </row>
    <row r="77" spans="1:5" hidden="1">
      <c r="A77" s="2" t="s">
        <v>149</v>
      </c>
      <c r="B77" s="2" t="s">
        <v>237</v>
      </c>
      <c r="C77" s="2">
        <v>1802568</v>
      </c>
    </row>
    <row r="78" spans="1:5" hidden="1">
      <c r="A78" s="2" t="s">
        <v>149</v>
      </c>
      <c r="B78" s="2" t="s">
        <v>229</v>
      </c>
      <c r="C78" s="2">
        <v>1802678</v>
      </c>
    </row>
    <row r="79" spans="1:5" hidden="1">
      <c r="A79" s="2" t="s">
        <v>149</v>
      </c>
      <c r="B79" s="2" t="s">
        <v>238</v>
      </c>
      <c r="C79" s="2">
        <v>1802567</v>
      </c>
    </row>
    <row r="80" spans="1:5" hidden="1"/>
    <row r="81" spans="1:15" hidden="1">
      <c r="A81" s="2" t="s">
        <v>259</v>
      </c>
      <c r="B81" s="2" t="s">
        <v>260</v>
      </c>
      <c r="C81" s="2">
        <v>1803315</v>
      </c>
      <c r="D81" s="2">
        <v>772</v>
      </c>
      <c r="E81" s="7">
        <v>751865</v>
      </c>
      <c r="G81" s="7">
        <v>250000</v>
      </c>
      <c r="I81" s="7">
        <v>250000</v>
      </c>
      <c r="J81" s="7">
        <f>SUM(G81*0.9)</f>
        <v>225000</v>
      </c>
      <c r="K81" s="5">
        <v>43957</v>
      </c>
      <c r="L81" s="6">
        <v>0.41666666666666669</v>
      </c>
      <c r="M81" s="6">
        <f t="shared" ref="M81" si="12">L81- (2/24)</f>
        <v>0.33333333333333337</v>
      </c>
      <c r="O81" s="2" t="s">
        <v>208</v>
      </c>
    </row>
    <row r="82" spans="1:15" hidden="1">
      <c r="A82" s="2" t="s">
        <v>259</v>
      </c>
      <c r="B82" s="2" t="s">
        <v>260</v>
      </c>
      <c r="C82" s="2">
        <v>1803315</v>
      </c>
      <c r="D82" s="2">
        <v>772</v>
      </c>
      <c r="E82" s="7">
        <f>E81-G81</f>
        <v>501865</v>
      </c>
      <c r="G82" s="7">
        <v>250000</v>
      </c>
      <c r="J82" s="7">
        <f>SUM(G82*0.9)</f>
        <v>225000</v>
      </c>
      <c r="K82" s="5">
        <v>43957</v>
      </c>
      <c r="L82" s="6">
        <v>0.45833333333333331</v>
      </c>
      <c r="M82" s="6">
        <f t="shared" ref="M82:M84" si="13">L82- (2/24)</f>
        <v>0.375</v>
      </c>
      <c r="O82" s="2" t="s">
        <v>208</v>
      </c>
    </row>
    <row r="83" spans="1:15" hidden="1">
      <c r="A83" s="2" t="s">
        <v>259</v>
      </c>
      <c r="B83" s="2" t="s">
        <v>260</v>
      </c>
      <c r="C83" s="2">
        <v>1803315</v>
      </c>
      <c r="D83" s="2">
        <v>772</v>
      </c>
      <c r="E83" s="7">
        <f>E82-G82</f>
        <v>251865</v>
      </c>
      <c r="G83" s="7">
        <v>250000</v>
      </c>
      <c r="J83" s="7">
        <f>SUM(G83*0.9)</f>
        <v>225000</v>
      </c>
      <c r="K83" s="12">
        <v>43957</v>
      </c>
      <c r="L83" s="8">
        <v>0.5</v>
      </c>
      <c r="M83" s="6">
        <f t="shared" si="13"/>
        <v>0.41666666666666669</v>
      </c>
      <c r="O83" s="2" t="s">
        <v>208</v>
      </c>
    </row>
    <row r="84" spans="1:15" hidden="1">
      <c r="A84" s="2" t="s">
        <v>259</v>
      </c>
      <c r="B84" s="2" t="s">
        <v>260</v>
      </c>
      <c r="C84" s="2">
        <v>1803315</v>
      </c>
      <c r="D84" s="2">
        <v>772</v>
      </c>
      <c r="E84" s="7">
        <f>E83-G83</f>
        <v>1865</v>
      </c>
      <c r="J84" s="7">
        <f>SUM(E84*0.9)</f>
        <v>1678.5</v>
      </c>
      <c r="K84" s="12">
        <v>43957</v>
      </c>
      <c r="L84" s="8">
        <v>0.54166666666666663</v>
      </c>
      <c r="M84" s="6">
        <f t="shared" si="13"/>
        <v>0.45833333333333331</v>
      </c>
      <c r="O84" s="2" t="s">
        <v>208</v>
      </c>
    </row>
    <row r="85" spans="1:15" hidden="1">
      <c r="A85" s="2" t="s">
        <v>259</v>
      </c>
      <c r="B85" s="2" t="s">
        <v>261</v>
      </c>
      <c r="C85" s="2">
        <v>1803317</v>
      </c>
      <c r="D85" s="2">
        <v>783</v>
      </c>
      <c r="E85" s="7">
        <v>210952</v>
      </c>
      <c r="J85" s="7">
        <f>SUM(E85*0.9)</f>
        <v>189856.80000000002</v>
      </c>
      <c r="K85" s="5">
        <v>43957</v>
      </c>
      <c r="L85" s="8">
        <v>0.54166666666666663</v>
      </c>
      <c r="M85" s="6">
        <f t="shared" ref="M85" si="14">L85- (2/24)</f>
        <v>0.45833333333333331</v>
      </c>
      <c r="O85" s="2" t="s">
        <v>210</v>
      </c>
    </row>
    <row r="86" spans="1:15" hidden="1">
      <c r="A86" s="2" t="s">
        <v>259</v>
      </c>
      <c r="B86" s="2" t="s">
        <v>262</v>
      </c>
      <c r="C86" s="2">
        <v>1803320</v>
      </c>
      <c r="D86" s="2">
        <v>783</v>
      </c>
      <c r="E86" s="7">
        <v>125376</v>
      </c>
      <c r="J86" s="7">
        <f>SUM(E86*0.9)</f>
        <v>112838.40000000001</v>
      </c>
      <c r="K86" s="5">
        <v>43957</v>
      </c>
      <c r="L86" s="8">
        <v>0.58333333333333337</v>
      </c>
      <c r="M86" s="6">
        <f t="shared" ref="M86" si="15">L86- (2/24)</f>
        <v>0.5</v>
      </c>
      <c r="O86" s="2" t="s">
        <v>210</v>
      </c>
    </row>
    <row r="87" spans="1:15" hidden="1">
      <c r="A87" s="2" t="s">
        <v>259</v>
      </c>
      <c r="B87" s="2" t="s">
        <v>263</v>
      </c>
      <c r="C87" s="2">
        <v>1803322</v>
      </c>
      <c r="D87" s="2">
        <v>783</v>
      </c>
      <c r="E87" s="7">
        <v>381125</v>
      </c>
      <c r="G87" s="7">
        <v>250000</v>
      </c>
      <c r="I87" s="7">
        <v>250000</v>
      </c>
      <c r="J87" s="7">
        <f>SUM(G87*0.9)</f>
        <v>225000</v>
      </c>
      <c r="K87" s="5">
        <v>43957</v>
      </c>
      <c r="L87" s="8">
        <v>0.625</v>
      </c>
      <c r="M87" s="6">
        <f t="shared" ref="M87:M88" si="16">L87- (2/24)</f>
        <v>0.54166666666666663</v>
      </c>
      <c r="O87" s="2" t="s">
        <v>210</v>
      </c>
    </row>
    <row r="88" spans="1:15" hidden="1">
      <c r="A88" s="2" t="s">
        <v>259</v>
      </c>
      <c r="B88" s="2" t="s">
        <v>263</v>
      </c>
      <c r="C88" s="2">
        <v>1803322</v>
      </c>
      <c r="D88" s="2">
        <v>783</v>
      </c>
      <c r="E88" s="7">
        <f>E87-G87</f>
        <v>131125</v>
      </c>
      <c r="J88" s="7">
        <f>SUM(E88*0.9)</f>
        <v>118012.5</v>
      </c>
      <c r="K88" s="12">
        <v>43957</v>
      </c>
      <c r="L88" s="8">
        <v>0.66666666666666663</v>
      </c>
      <c r="M88" s="6">
        <f t="shared" si="16"/>
        <v>0.58333333333333326</v>
      </c>
      <c r="O88" s="2" t="s">
        <v>210</v>
      </c>
    </row>
    <row r="89" spans="1:15" hidden="1"/>
    <row r="90" spans="1:15" hidden="1">
      <c r="A90" s="2" t="s">
        <v>155</v>
      </c>
      <c r="B90" s="2" t="s">
        <v>251</v>
      </c>
      <c r="C90" s="2">
        <v>198202</v>
      </c>
      <c r="D90" s="2">
        <v>816</v>
      </c>
      <c r="E90" s="7">
        <v>12275</v>
      </c>
      <c r="F90" s="7">
        <v>2455</v>
      </c>
      <c r="G90" s="7">
        <v>1227</v>
      </c>
      <c r="H90" s="7">
        <v>9820</v>
      </c>
      <c r="I90" s="7"/>
      <c r="J90" s="7">
        <f>SUM(E90*0.9)</f>
        <v>11047.5</v>
      </c>
      <c r="K90" s="5">
        <v>43957</v>
      </c>
      <c r="L90" s="6">
        <v>0.375</v>
      </c>
      <c r="M90" s="6">
        <f t="shared" ref="M90:M94" si="17">L90- (2/24)</f>
        <v>0.29166666666666669</v>
      </c>
    </row>
    <row r="91" spans="1:15" hidden="1">
      <c r="A91" s="2" t="s">
        <v>155</v>
      </c>
      <c r="B91" s="2" t="s">
        <v>251</v>
      </c>
      <c r="E91" s="7">
        <v>2455</v>
      </c>
      <c r="F91" s="7"/>
      <c r="G91" s="7"/>
      <c r="H91" s="7"/>
      <c r="I91" s="7"/>
      <c r="J91" s="7">
        <f>SUM(E91*0.9)</f>
        <v>2209.5</v>
      </c>
      <c r="K91" s="5">
        <v>43957</v>
      </c>
      <c r="L91" s="6">
        <v>0.375</v>
      </c>
      <c r="M91" s="6">
        <f t="shared" ref="M91" si="18">L91- (2/24)</f>
        <v>0.29166666666666669</v>
      </c>
    </row>
    <row r="92" spans="1:15" hidden="1">
      <c r="A92" s="2" t="s">
        <v>155</v>
      </c>
      <c r="B92" s="2" t="s">
        <v>266</v>
      </c>
      <c r="C92" s="2">
        <v>1804174</v>
      </c>
      <c r="D92" s="2">
        <v>816</v>
      </c>
      <c r="E92" s="7">
        <v>1227</v>
      </c>
      <c r="F92" s="7"/>
      <c r="G92" s="7"/>
      <c r="H92" s="7"/>
      <c r="I92" s="7"/>
      <c r="J92" s="7">
        <f t="shared" ref="J92:J93" si="19">SUM(E92*0.9)</f>
        <v>1104.3</v>
      </c>
      <c r="K92" s="5">
        <v>43957</v>
      </c>
      <c r="L92" s="6">
        <v>0.375</v>
      </c>
      <c r="M92" s="6">
        <f t="shared" ref="M92:M93" si="20">L92- (2/24)</f>
        <v>0.29166666666666669</v>
      </c>
    </row>
    <row r="93" spans="1:15" hidden="1">
      <c r="A93" s="2" t="s">
        <v>155</v>
      </c>
      <c r="B93" s="2" t="s">
        <v>267</v>
      </c>
      <c r="C93" s="2">
        <v>1804175</v>
      </c>
      <c r="D93" s="2">
        <v>816</v>
      </c>
      <c r="E93" s="7">
        <v>1227</v>
      </c>
      <c r="F93" s="7"/>
      <c r="G93" s="7"/>
      <c r="H93" s="7"/>
      <c r="I93" s="7"/>
      <c r="J93" s="7">
        <f t="shared" si="19"/>
        <v>1104.3</v>
      </c>
      <c r="K93" s="5">
        <v>43957</v>
      </c>
      <c r="L93" s="6">
        <v>0.375</v>
      </c>
      <c r="M93" s="6">
        <f t="shared" si="20"/>
        <v>0.29166666666666669</v>
      </c>
    </row>
    <row r="94" spans="1:15" hidden="1">
      <c r="A94" s="2" t="s">
        <v>155</v>
      </c>
      <c r="B94" s="2" t="s">
        <v>251</v>
      </c>
      <c r="E94" s="7">
        <v>9820</v>
      </c>
      <c r="F94" s="7"/>
      <c r="G94" s="7"/>
      <c r="H94" s="7"/>
      <c r="I94" s="7"/>
      <c r="J94" s="7">
        <f>SUM(E94*0.9)</f>
        <v>8838</v>
      </c>
      <c r="K94" s="5">
        <v>43957</v>
      </c>
      <c r="L94" s="8">
        <v>0.58333333333333337</v>
      </c>
      <c r="M94" s="6">
        <f t="shared" si="17"/>
        <v>0.5</v>
      </c>
    </row>
    <row r="95" spans="1:15" hidden="1">
      <c r="A95" s="2" t="s">
        <v>155</v>
      </c>
      <c r="B95" s="2" t="s">
        <v>252</v>
      </c>
      <c r="C95" s="2">
        <v>1803407</v>
      </c>
      <c r="D95" s="2">
        <v>815</v>
      </c>
      <c r="E95" s="7">
        <v>58</v>
      </c>
      <c r="F95" s="7"/>
      <c r="G95" s="7"/>
      <c r="H95" s="7"/>
      <c r="I95" s="7"/>
      <c r="J95" s="7"/>
      <c r="K95" s="5">
        <v>43957</v>
      </c>
      <c r="L95" s="8">
        <v>0.58333333333333337</v>
      </c>
      <c r="M95" s="6">
        <f t="shared" ref="M95" si="21">L95- (2/24)</f>
        <v>0.5</v>
      </c>
    </row>
    <row r="96" spans="1:15" hidden="1">
      <c r="E96" s="7"/>
      <c r="F96" s="7"/>
      <c r="G96" s="7"/>
      <c r="H96" s="7"/>
      <c r="I96" s="7"/>
      <c r="J96" s="7"/>
      <c r="K96" s="5"/>
      <c r="L96" s="8"/>
      <c r="M96" s="6"/>
    </row>
    <row r="97" spans="1:15" hidden="1">
      <c r="A97" s="2" t="s">
        <v>255</v>
      </c>
      <c r="B97" s="2" t="s">
        <v>258</v>
      </c>
      <c r="C97" s="2">
        <v>198303</v>
      </c>
      <c r="D97" s="2">
        <v>3710</v>
      </c>
      <c r="E97" s="7">
        <v>322465</v>
      </c>
      <c r="F97" s="7">
        <v>96739</v>
      </c>
      <c r="G97" s="7">
        <v>32246</v>
      </c>
      <c r="H97" s="7">
        <v>225726</v>
      </c>
      <c r="I97" s="7"/>
      <c r="J97" s="7">
        <f>SUM(E97*0.9)</f>
        <v>290218.5</v>
      </c>
      <c r="K97" s="5">
        <v>43965</v>
      </c>
      <c r="O97" t="s">
        <v>287</v>
      </c>
    </row>
    <row r="98" spans="1:15" hidden="1">
      <c r="A98" s="2" t="s">
        <v>255</v>
      </c>
      <c r="B98" s="2" t="s">
        <v>271</v>
      </c>
      <c r="C98" s="2">
        <v>1806179</v>
      </c>
      <c r="D98" s="2">
        <v>3710</v>
      </c>
      <c r="E98" s="7">
        <f>G97</f>
        <v>32246</v>
      </c>
      <c r="G98" s="7"/>
      <c r="H98" s="7"/>
      <c r="J98" s="7">
        <f t="shared" ref="J98:J139" si="22">SUM(E98*0.9)</f>
        <v>29021.4</v>
      </c>
      <c r="K98" s="5">
        <v>43965</v>
      </c>
      <c r="L98" s="6">
        <v>0.41666666666666669</v>
      </c>
      <c r="M98" s="6">
        <f>L98- (2/24)</f>
        <v>0.33333333333333337</v>
      </c>
      <c r="O98" t="s">
        <v>287</v>
      </c>
    </row>
    <row r="99" spans="1:15" hidden="1">
      <c r="A99" s="2" t="s">
        <v>255</v>
      </c>
      <c r="B99" s="2" t="s">
        <v>272</v>
      </c>
      <c r="C99" s="2">
        <v>1806180</v>
      </c>
      <c r="D99" s="2">
        <v>3710</v>
      </c>
      <c r="E99" s="7">
        <f>G97</f>
        <v>32246</v>
      </c>
      <c r="G99" s="7"/>
      <c r="H99" s="7"/>
      <c r="J99" s="7">
        <f t="shared" si="22"/>
        <v>29021.4</v>
      </c>
      <c r="K99" s="5">
        <v>43965</v>
      </c>
      <c r="L99" s="6">
        <v>0.41666666666666669</v>
      </c>
      <c r="M99" s="6">
        <f>L99- (2/24)</f>
        <v>0.33333333333333337</v>
      </c>
      <c r="O99" t="s">
        <v>287</v>
      </c>
    </row>
    <row r="100" spans="1:15" hidden="1">
      <c r="A100" s="2" t="s">
        <v>255</v>
      </c>
      <c r="B100" s="2" t="s">
        <v>303</v>
      </c>
      <c r="C100" s="2">
        <v>1806181</v>
      </c>
      <c r="D100" s="2">
        <v>3710</v>
      </c>
      <c r="E100" s="7">
        <f>G97</f>
        <v>32246</v>
      </c>
      <c r="G100" s="7"/>
      <c r="H100" s="7"/>
      <c r="J100" s="7"/>
      <c r="K100" s="5"/>
      <c r="L100" s="6"/>
      <c r="M100" s="6"/>
      <c r="O100"/>
    </row>
    <row r="101" spans="1:15" hidden="1">
      <c r="A101" s="2" t="s">
        <v>255</v>
      </c>
      <c r="B101" s="2" t="s">
        <v>273</v>
      </c>
      <c r="C101" s="2">
        <v>1805787</v>
      </c>
      <c r="D101" s="2">
        <v>3710</v>
      </c>
      <c r="E101" s="7">
        <v>223536</v>
      </c>
      <c r="G101" s="7"/>
      <c r="H101" s="7"/>
      <c r="J101" s="7">
        <f t="shared" si="22"/>
        <v>201182.4</v>
      </c>
      <c r="K101" s="5">
        <v>43965</v>
      </c>
      <c r="L101" s="6">
        <v>0.70833333333333337</v>
      </c>
      <c r="M101" s="6">
        <f>L101- (2/24)</f>
        <v>0.625</v>
      </c>
      <c r="O101" t="s">
        <v>287</v>
      </c>
    </row>
    <row r="102" spans="1:15" hidden="1">
      <c r="A102" s="2" t="s">
        <v>255</v>
      </c>
      <c r="B102" s="2" t="s">
        <v>297</v>
      </c>
      <c r="C102" s="2">
        <v>1805393</v>
      </c>
      <c r="E102" s="7">
        <v>76862</v>
      </c>
      <c r="F102" s="7"/>
      <c r="G102" s="7"/>
      <c r="H102" s="7"/>
      <c r="J102" s="7">
        <f t="shared" si="22"/>
        <v>69175.8</v>
      </c>
      <c r="K102" s="5">
        <v>43965</v>
      </c>
      <c r="L102" s="6">
        <v>0.75</v>
      </c>
      <c r="M102" s="6">
        <f>L102- (2/24)</f>
        <v>0.66666666666666663</v>
      </c>
      <c r="O102"/>
    </row>
    <row r="103" spans="1:15" hidden="1">
      <c r="E103" s="7"/>
      <c r="G103" s="7"/>
      <c r="J103" s="7"/>
      <c r="K103" s="5"/>
      <c r="M103" s="6"/>
    </row>
    <row r="104" spans="1:15" hidden="1">
      <c r="A104" s="2" t="s">
        <v>255</v>
      </c>
      <c r="B104" s="2" t="s">
        <v>256</v>
      </c>
      <c r="C104" s="2">
        <v>198301</v>
      </c>
      <c r="D104" s="2">
        <v>3716</v>
      </c>
      <c r="E104" s="7">
        <v>786213</v>
      </c>
      <c r="F104" s="7">
        <v>235863</v>
      </c>
      <c r="G104" s="7">
        <v>78621</v>
      </c>
      <c r="H104" s="7">
        <v>550350</v>
      </c>
      <c r="I104" s="7">
        <v>250000</v>
      </c>
      <c r="J104" s="7">
        <f t="shared" si="22"/>
        <v>707591.70000000007</v>
      </c>
      <c r="K104" s="5">
        <v>43965</v>
      </c>
      <c r="M104" s="6">
        <f t="shared" ref="M104:M135" si="23">L104- (2/24)</f>
        <v>-8.3333333333333329E-2</v>
      </c>
      <c r="O104" t="s">
        <v>285</v>
      </c>
    </row>
    <row r="105" spans="1:15" hidden="1">
      <c r="A105" s="2" t="s">
        <v>255</v>
      </c>
      <c r="B105" s="2" t="s">
        <v>268</v>
      </c>
      <c r="C105" s="2">
        <v>1806174</v>
      </c>
      <c r="D105" s="2">
        <v>3716</v>
      </c>
      <c r="E105" s="7">
        <f>G104</f>
        <v>78621</v>
      </c>
      <c r="F105" s="7"/>
      <c r="G105" s="7"/>
      <c r="H105" s="7"/>
      <c r="I105" s="7"/>
      <c r="J105" s="7">
        <f t="shared" si="22"/>
        <v>70758.900000000009</v>
      </c>
      <c r="K105" s="5">
        <v>43965</v>
      </c>
      <c r="L105" s="6">
        <v>0.375</v>
      </c>
      <c r="M105" s="6">
        <f t="shared" si="23"/>
        <v>0.29166666666666669</v>
      </c>
      <c r="O105" t="s">
        <v>285</v>
      </c>
    </row>
    <row r="106" spans="1:15" hidden="1">
      <c r="A106" s="2" t="s">
        <v>255</v>
      </c>
      <c r="B106" s="2" t="s">
        <v>269</v>
      </c>
      <c r="C106" s="2">
        <v>1806172</v>
      </c>
      <c r="D106" s="2">
        <v>3716</v>
      </c>
      <c r="E106" s="7">
        <f>G104</f>
        <v>78621</v>
      </c>
      <c r="F106" s="7"/>
      <c r="G106" s="7"/>
      <c r="H106" s="7"/>
      <c r="I106" s="7"/>
      <c r="J106" s="7">
        <f t="shared" si="22"/>
        <v>70758.900000000009</v>
      </c>
      <c r="K106" s="5">
        <v>43965</v>
      </c>
      <c r="L106" s="6">
        <v>0.375</v>
      </c>
      <c r="M106" s="6">
        <f t="shared" si="23"/>
        <v>0.29166666666666669</v>
      </c>
      <c r="O106" t="s">
        <v>285</v>
      </c>
    </row>
    <row r="107" spans="1:15" hidden="1">
      <c r="A107" s="2" t="s">
        <v>255</v>
      </c>
      <c r="B107" s="2" t="s">
        <v>304</v>
      </c>
      <c r="C107" s="2">
        <v>1806173</v>
      </c>
      <c r="D107" s="2">
        <v>3716</v>
      </c>
      <c r="E107" s="7"/>
      <c r="F107" s="7"/>
      <c r="G107" s="7"/>
      <c r="H107" s="7"/>
      <c r="I107" s="7"/>
      <c r="J107" s="7">
        <f t="shared" si="22"/>
        <v>0</v>
      </c>
      <c r="K107" s="5"/>
      <c r="L107" s="6"/>
      <c r="M107" s="6">
        <f t="shared" si="23"/>
        <v>-8.3333333333333329E-2</v>
      </c>
      <c r="O107"/>
    </row>
    <row r="108" spans="1:15" hidden="1">
      <c r="A108" s="2" t="s">
        <v>255</v>
      </c>
      <c r="B108" s="2" t="s">
        <v>270</v>
      </c>
      <c r="C108">
        <v>1805353</v>
      </c>
      <c r="D108" s="2">
        <v>3716</v>
      </c>
      <c r="E108" s="7">
        <f>H104</f>
        <v>550350</v>
      </c>
      <c r="F108" s="7"/>
      <c r="G108" s="7"/>
      <c r="H108" s="7"/>
      <c r="I108" s="7"/>
      <c r="J108" s="7">
        <f t="shared" si="22"/>
        <v>495315</v>
      </c>
      <c r="K108" s="5"/>
      <c r="M108" s="6">
        <f t="shared" si="23"/>
        <v>-8.3333333333333329E-2</v>
      </c>
      <c r="O108" t="s">
        <v>285</v>
      </c>
    </row>
    <row r="109" spans="1:15" hidden="1">
      <c r="A109" s="2" t="s">
        <v>255</v>
      </c>
      <c r="B109" s="2" t="s">
        <v>270</v>
      </c>
      <c r="C109">
        <v>1805353</v>
      </c>
      <c r="D109" s="2">
        <v>3716</v>
      </c>
      <c r="E109" s="7">
        <v>250000</v>
      </c>
      <c r="F109" s="7"/>
      <c r="G109" s="7"/>
      <c r="H109" s="7"/>
      <c r="I109" s="7">
        <v>250000</v>
      </c>
      <c r="J109" s="7">
        <f t="shared" si="22"/>
        <v>225000</v>
      </c>
      <c r="K109" s="5">
        <v>43965</v>
      </c>
      <c r="L109" s="6">
        <v>0.58333333333333337</v>
      </c>
      <c r="M109" s="6">
        <f t="shared" si="23"/>
        <v>0.5</v>
      </c>
      <c r="O109" t="s">
        <v>285</v>
      </c>
    </row>
    <row r="110" spans="1:15" hidden="1">
      <c r="A110" s="2" t="s">
        <v>255</v>
      </c>
      <c r="B110" s="2" t="s">
        <v>270</v>
      </c>
      <c r="C110">
        <v>1805353</v>
      </c>
      <c r="D110" s="2">
        <v>3716</v>
      </c>
      <c r="E110" s="7">
        <v>250000</v>
      </c>
      <c r="F110" s="7"/>
      <c r="G110" s="7"/>
      <c r="H110" s="7"/>
      <c r="I110" s="7">
        <v>250000</v>
      </c>
      <c r="J110" s="7">
        <f t="shared" si="22"/>
        <v>225000</v>
      </c>
      <c r="K110" s="5">
        <v>43965</v>
      </c>
      <c r="L110" s="6">
        <v>0.625</v>
      </c>
      <c r="M110" s="6">
        <f t="shared" si="23"/>
        <v>0.54166666666666663</v>
      </c>
      <c r="O110" t="s">
        <v>285</v>
      </c>
    </row>
    <row r="111" spans="1:15" hidden="1">
      <c r="A111" s="2" t="s">
        <v>255</v>
      </c>
      <c r="B111" s="2" t="s">
        <v>270</v>
      </c>
      <c r="C111">
        <v>1805353</v>
      </c>
      <c r="D111" s="2">
        <v>3716</v>
      </c>
      <c r="E111" s="7">
        <f>E108-(E109+E110)</f>
        <v>50350</v>
      </c>
      <c r="F111" s="7"/>
      <c r="G111" s="7"/>
      <c r="H111" s="7"/>
      <c r="I111" s="7"/>
      <c r="J111" s="7">
        <f t="shared" si="22"/>
        <v>45315</v>
      </c>
      <c r="K111" s="5">
        <v>43965</v>
      </c>
      <c r="L111" s="6">
        <v>0.66666666666666663</v>
      </c>
      <c r="M111" s="6">
        <f t="shared" si="23"/>
        <v>0.58333333333333326</v>
      </c>
      <c r="O111" t="s">
        <v>285</v>
      </c>
    </row>
    <row r="112" spans="1:15" hidden="1">
      <c r="A112" s="2" t="s">
        <v>255</v>
      </c>
      <c r="B112" s="2" t="s">
        <v>295</v>
      </c>
      <c r="C112" s="2">
        <v>1805356</v>
      </c>
      <c r="E112" s="7">
        <v>352696</v>
      </c>
      <c r="F112" s="7"/>
      <c r="G112" s="7"/>
      <c r="H112" s="7"/>
      <c r="I112" s="7">
        <v>250000</v>
      </c>
      <c r="J112" s="7">
        <f t="shared" si="22"/>
        <v>317426.40000000002</v>
      </c>
      <c r="K112" s="5"/>
      <c r="L112" s="6"/>
      <c r="M112" s="6">
        <f t="shared" si="23"/>
        <v>-8.3333333333333329E-2</v>
      </c>
      <c r="O112"/>
    </row>
    <row r="113" spans="1:15" hidden="1">
      <c r="A113" s="2" t="s">
        <v>255</v>
      </c>
      <c r="B113" s="2" t="s">
        <v>295</v>
      </c>
      <c r="C113" s="2">
        <v>1805356</v>
      </c>
      <c r="E113" s="7">
        <f>I112</f>
        <v>250000</v>
      </c>
      <c r="F113" s="7"/>
      <c r="G113" s="7"/>
      <c r="H113" s="7"/>
      <c r="I113" s="7"/>
      <c r="J113" s="7">
        <f t="shared" si="22"/>
        <v>225000</v>
      </c>
      <c r="K113" s="5"/>
      <c r="L113" s="6">
        <v>0.75</v>
      </c>
      <c r="M113" s="6">
        <f t="shared" si="23"/>
        <v>0.66666666666666663</v>
      </c>
      <c r="O113"/>
    </row>
    <row r="114" spans="1:15" hidden="1">
      <c r="A114" s="2" t="s">
        <v>255</v>
      </c>
      <c r="B114" s="2" t="s">
        <v>295</v>
      </c>
      <c r="C114" s="2">
        <v>1805356</v>
      </c>
      <c r="E114" s="7">
        <f>E112-E113</f>
        <v>102696</v>
      </c>
      <c r="F114" s="7"/>
      <c r="G114" s="7"/>
      <c r="H114" s="7"/>
      <c r="I114" s="7"/>
      <c r="J114" s="7">
        <f t="shared" si="22"/>
        <v>92426.400000000009</v>
      </c>
      <c r="K114" s="5"/>
      <c r="L114" s="6">
        <v>0.79166666666666663</v>
      </c>
      <c r="M114" s="6">
        <f t="shared" si="23"/>
        <v>0.70833333333333326</v>
      </c>
      <c r="O114"/>
    </row>
    <row r="115" spans="1:15" hidden="1">
      <c r="E115" s="7"/>
      <c r="F115" s="7"/>
      <c r="G115" s="7"/>
      <c r="H115" s="7"/>
      <c r="I115" s="7"/>
      <c r="J115" s="7">
        <f t="shared" si="22"/>
        <v>0</v>
      </c>
      <c r="K115" s="5"/>
      <c r="L115" s="6"/>
      <c r="M115" s="6">
        <f t="shared" si="23"/>
        <v>-8.3333333333333329E-2</v>
      </c>
    </row>
    <row r="116" spans="1:15" hidden="1">
      <c r="A116" s="2" t="s">
        <v>255</v>
      </c>
      <c r="B116" s="2" t="s">
        <v>257</v>
      </c>
      <c r="C116" s="2">
        <v>198302</v>
      </c>
      <c r="D116" s="2">
        <v>3717</v>
      </c>
      <c r="E116" s="7">
        <v>221039</v>
      </c>
      <c r="F116" s="7">
        <v>66311</v>
      </c>
      <c r="G116" s="7">
        <v>22103</v>
      </c>
      <c r="H116" s="7">
        <v>154728</v>
      </c>
      <c r="I116" s="7"/>
      <c r="J116" s="7">
        <f t="shared" si="22"/>
        <v>198935.1</v>
      </c>
      <c r="K116" s="5">
        <v>43964</v>
      </c>
      <c r="L116" s="6"/>
      <c r="M116" s="6">
        <f t="shared" si="23"/>
        <v>-8.3333333333333329E-2</v>
      </c>
      <c r="O116" t="s">
        <v>286</v>
      </c>
    </row>
    <row r="117" spans="1:15" hidden="1">
      <c r="A117" s="2" t="s">
        <v>255</v>
      </c>
      <c r="B117" s="2" t="s">
        <v>274</v>
      </c>
      <c r="C117" s="2">
        <v>1805900</v>
      </c>
      <c r="D117" s="2">
        <v>3717</v>
      </c>
      <c r="E117" s="7">
        <v>25534</v>
      </c>
      <c r="I117" s="7"/>
      <c r="J117" s="7">
        <f t="shared" si="22"/>
        <v>22980.600000000002</v>
      </c>
      <c r="K117" s="5">
        <v>43964</v>
      </c>
      <c r="L117" s="6">
        <v>0.41666666666666669</v>
      </c>
      <c r="M117" s="6">
        <f t="shared" si="23"/>
        <v>0.33333333333333337</v>
      </c>
      <c r="N117" s="2">
        <v>93019</v>
      </c>
      <c r="O117" t="s">
        <v>286</v>
      </c>
    </row>
    <row r="118" spans="1:15" hidden="1">
      <c r="A118" s="2" t="s">
        <v>255</v>
      </c>
      <c r="B118" s="2" t="s">
        <v>275</v>
      </c>
      <c r="C118" s="2">
        <v>1805899</v>
      </c>
      <c r="D118" s="2">
        <v>3717</v>
      </c>
      <c r="E118" s="7">
        <v>25571</v>
      </c>
      <c r="I118" s="7"/>
      <c r="J118" s="7">
        <f t="shared" si="22"/>
        <v>23013.9</v>
      </c>
      <c r="K118" s="5">
        <v>43964</v>
      </c>
      <c r="L118" s="6">
        <v>0.41666666666666669</v>
      </c>
      <c r="M118" s="6">
        <f t="shared" si="23"/>
        <v>0.33333333333333337</v>
      </c>
      <c r="N118" s="2">
        <v>93019</v>
      </c>
      <c r="O118" t="s">
        <v>286</v>
      </c>
    </row>
    <row r="119" spans="1:15" hidden="1">
      <c r="A119" s="2" t="s">
        <v>255</v>
      </c>
      <c r="B119" s="2" t="s">
        <v>308</v>
      </c>
      <c r="C119" s="2">
        <v>1805901</v>
      </c>
      <c r="D119" s="2">
        <v>3717</v>
      </c>
      <c r="E119" s="7">
        <v>25562</v>
      </c>
      <c r="I119" s="7"/>
      <c r="J119" s="7">
        <f t="shared" si="22"/>
        <v>23005.8</v>
      </c>
      <c r="K119" s="5">
        <v>43964</v>
      </c>
      <c r="L119" s="6">
        <v>0.41666666666666669</v>
      </c>
      <c r="M119" s="6">
        <f t="shared" si="23"/>
        <v>0.33333333333333337</v>
      </c>
      <c r="N119" s="4">
        <v>93019</v>
      </c>
      <c r="O119" t="s">
        <v>286</v>
      </c>
    </row>
    <row r="120" spans="1:15" hidden="1">
      <c r="A120" s="2" t="s">
        <v>255</v>
      </c>
      <c r="B120" s="2" t="s">
        <v>276</v>
      </c>
      <c r="C120" s="2">
        <v>1805765</v>
      </c>
      <c r="D120" s="2">
        <v>3717</v>
      </c>
      <c r="E120" s="7">
        <v>179368</v>
      </c>
      <c r="I120" s="7">
        <v>52000</v>
      </c>
      <c r="J120" s="7">
        <f t="shared" si="22"/>
        <v>161431.20000000001</v>
      </c>
      <c r="K120" s="5">
        <v>43964</v>
      </c>
      <c r="L120" s="6">
        <v>0.58333333333333337</v>
      </c>
      <c r="M120" s="6">
        <f t="shared" si="23"/>
        <v>0.5</v>
      </c>
      <c r="O120" t="s">
        <v>286</v>
      </c>
    </row>
    <row r="121" spans="1:15" hidden="1">
      <c r="A121" s="2" t="s">
        <v>255</v>
      </c>
      <c r="B121" s="2" t="s">
        <v>276</v>
      </c>
      <c r="C121" s="2">
        <v>1805765</v>
      </c>
      <c r="D121" s="2">
        <v>3717</v>
      </c>
      <c r="E121" s="7">
        <f>E120-I120</f>
        <v>127368</v>
      </c>
      <c r="I121" s="7">
        <v>52000</v>
      </c>
      <c r="J121" s="7">
        <f t="shared" si="22"/>
        <v>114631.2</v>
      </c>
      <c r="K121" s="5"/>
      <c r="L121" s="6">
        <v>0.625</v>
      </c>
      <c r="M121" s="6">
        <f t="shared" si="23"/>
        <v>0.54166666666666663</v>
      </c>
      <c r="O121"/>
    </row>
    <row r="122" spans="1:15" hidden="1">
      <c r="A122" s="2" t="s">
        <v>255</v>
      </c>
      <c r="B122" s="2" t="s">
        <v>276</v>
      </c>
      <c r="C122" s="2">
        <v>1805765</v>
      </c>
      <c r="D122" s="2">
        <v>3717</v>
      </c>
      <c r="E122" s="7">
        <f>E121-I120</f>
        <v>75368</v>
      </c>
      <c r="I122" s="7"/>
      <c r="J122" s="7">
        <f t="shared" si="22"/>
        <v>67831.199999999997</v>
      </c>
      <c r="K122" s="5"/>
      <c r="L122" s="6">
        <v>0.66666666666666663</v>
      </c>
      <c r="M122" s="6">
        <f t="shared" si="23"/>
        <v>0.58333333333333326</v>
      </c>
      <c r="O122"/>
    </row>
    <row r="123" spans="1:15" hidden="1">
      <c r="A123" s="2" t="s">
        <v>255</v>
      </c>
      <c r="B123" s="2" t="s">
        <v>276</v>
      </c>
      <c r="C123" s="2">
        <v>1805765</v>
      </c>
      <c r="D123" s="2">
        <v>3717</v>
      </c>
      <c r="E123" s="7">
        <f>E122-I120</f>
        <v>23368</v>
      </c>
      <c r="I123" s="7"/>
      <c r="J123" s="7">
        <f t="shared" si="22"/>
        <v>21031.200000000001</v>
      </c>
      <c r="K123" s="5"/>
      <c r="L123" s="6">
        <v>0.70833333333333337</v>
      </c>
      <c r="M123" s="6">
        <f t="shared" si="23"/>
        <v>0.625</v>
      </c>
      <c r="O123"/>
    </row>
    <row r="124" spans="1:15" hidden="1">
      <c r="A124" s="2" t="s">
        <v>255</v>
      </c>
      <c r="B124" s="2" t="s">
        <v>296</v>
      </c>
      <c r="C124" s="2">
        <v>1805390</v>
      </c>
      <c r="E124" s="7">
        <v>49702</v>
      </c>
      <c r="I124" s="7"/>
      <c r="J124" s="7">
        <f t="shared" si="22"/>
        <v>44731.8</v>
      </c>
      <c r="K124" s="5">
        <v>43964</v>
      </c>
      <c r="L124" s="6">
        <v>0.58333333333333337</v>
      </c>
      <c r="M124" s="6">
        <f t="shared" si="23"/>
        <v>0.5</v>
      </c>
    </row>
    <row r="125" spans="1:15" hidden="1">
      <c r="E125" s="7"/>
      <c r="I125" s="7"/>
      <c r="J125" s="7">
        <f t="shared" si="22"/>
        <v>0</v>
      </c>
      <c r="M125" s="6">
        <f t="shared" si="23"/>
        <v>-8.3333333333333329E-2</v>
      </c>
    </row>
    <row r="126" spans="1:15" hidden="1">
      <c r="A126" s="2" t="s">
        <v>265</v>
      </c>
      <c r="B126" t="s">
        <v>291</v>
      </c>
      <c r="C126" s="2">
        <v>1805125</v>
      </c>
      <c r="D126" s="2">
        <v>838</v>
      </c>
      <c r="E126" s="7">
        <v>839226</v>
      </c>
      <c r="I126" s="7">
        <v>250000</v>
      </c>
      <c r="J126" s="7">
        <f t="shared" si="22"/>
        <v>755303.4</v>
      </c>
      <c r="M126" s="6">
        <f t="shared" si="23"/>
        <v>-8.3333333333333329E-2</v>
      </c>
    </row>
    <row r="127" spans="1:15" hidden="1">
      <c r="E127" s="7">
        <f>E126-I126</f>
        <v>589226</v>
      </c>
      <c r="I127" s="7">
        <v>250000</v>
      </c>
      <c r="J127" s="7">
        <f t="shared" si="22"/>
        <v>530303.4</v>
      </c>
      <c r="M127" s="6">
        <f t="shared" si="23"/>
        <v>-8.3333333333333329E-2</v>
      </c>
    </row>
    <row r="128" spans="1:15" hidden="1">
      <c r="E128" s="7">
        <f>E127-I126</f>
        <v>339226</v>
      </c>
      <c r="I128" s="7">
        <v>250000</v>
      </c>
      <c r="J128" s="7">
        <f t="shared" si="22"/>
        <v>305303.40000000002</v>
      </c>
      <c r="M128" s="6">
        <f t="shared" si="23"/>
        <v>-8.3333333333333329E-2</v>
      </c>
    </row>
    <row r="129" spans="1:15" hidden="1">
      <c r="E129" s="7">
        <f>E128-I126</f>
        <v>89226</v>
      </c>
      <c r="I129" s="7"/>
      <c r="J129" s="7">
        <f t="shared" si="22"/>
        <v>80303.400000000009</v>
      </c>
      <c r="M129" s="6">
        <f t="shared" si="23"/>
        <v>-8.3333333333333329E-2</v>
      </c>
    </row>
    <row r="130" spans="1:15" hidden="1">
      <c r="A130" s="2" t="s">
        <v>314</v>
      </c>
      <c r="B130" s="2" t="s">
        <v>316</v>
      </c>
      <c r="C130" s="2">
        <v>1806677</v>
      </c>
      <c r="D130" s="2">
        <v>859</v>
      </c>
      <c r="E130" s="7">
        <v>1422398</v>
      </c>
      <c r="I130" s="7">
        <v>250000</v>
      </c>
      <c r="J130" s="7">
        <f t="shared" si="22"/>
        <v>1280158.2</v>
      </c>
      <c r="K130" s="5">
        <v>43973</v>
      </c>
      <c r="L130" s="6">
        <v>0.41666666666666669</v>
      </c>
      <c r="M130" s="6">
        <f t="shared" si="23"/>
        <v>0.33333333333333337</v>
      </c>
      <c r="N130" s="7"/>
      <c r="O130" s="7"/>
    </row>
    <row r="131" spans="1:15" hidden="1">
      <c r="E131" s="7">
        <f>E130-I130</f>
        <v>1172398</v>
      </c>
      <c r="J131" s="7">
        <f t="shared" si="22"/>
        <v>1055158.2</v>
      </c>
      <c r="K131" s="5">
        <v>43973</v>
      </c>
      <c r="L131" s="6">
        <v>0.45833333333333298</v>
      </c>
      <c r="M131" s="6">
        <f t="shared" si="23"/>
        <v>0.37499999999999967</v>
      </c>
      <c r="O131" s="7"/>
    </row>
    <row r="132" spans="1:15" hidden="1">
      <c r="E132" s="7">
        <f>E131-I130</f>
        <v>922398</v>
      </c>
      <c r="J132" s="7">
        <f t="shared" si="22"/>
        <v>830158.20000000007</v>
      </c>
      <c r="K132" s="5">
        <v>43973</v>
      </c>
      <c r="L132" s="6">
        <v>0.5</v>
      </c>
      <c r="M132" s="6">
        <f t="shared" si="23"/>
        <v>0.41666666666666669</v>
      </c>
    </row>
    <row r="133" spans="1:15" hidden="1">
      <c r="E133" s="7">
        <f>E132-I130</f>
        <v>672398</v>
      </c>
      <c r="J133" s="7">
        <f t="shared" si="22"/>
        <v>605158.20000000007</v>
      </c>
      <c r="K133" s="5">
        <v>43973</v>
      </c>
      <c r="L133" s="6">
        <v>0.54166666666666696</v>
      </c>
      <c r="M133" s="6">
        <f t="shared" si="23"/>
        <v>0.45833333333333365</v>
      </c>
    </row>
    <row r="134" spans="1:15" hidden="1">
      <c r="E134" s="7">
        <f>E133-I130</f>
        <v>422398</v>
      </c>
      <c r="J134" s="7">
        <f t="shared" si="22"/>
        <v>380158.2</v>
      </c>
      <c r="K134" s="5">
        <v>43973</v>
      </c>
      <c r="L134" s="6">
        <v>0.58333333333333304</v>
      </c>
      <c r="M134" s="6">
        <f t="shared" si="23"/>
        <v>0.49999999999999972</v>
      </c>
    </row>
    <row r="135" spans="1:15" hidden="1">
      <c r="E135" s="7">
        <f>E134-I130</f>
        <v>172398</v>
      </c>
      <c r="J135" s="7">
        <f t="shared" si="22"/>
        <v>155158.20000000001</v>
      </c>
      <c r="K135" s="5">
        <v>43973</v>
      </c>
      <c r="L135" s="6">
        <v>0.625</v>
      </c>
      <c r="M135" s="6">
        <f t="shared" si="23"/>
        <v>0.54166666666666663</v>
      </c>
    </row>
    <row r="136" spans="1:15" hidden="1">
      <c r="J136" s="7"/>
    </row>
    <row r="137" spans="1:15" hidden="1">
      <c r="A137" s="2" t="s">
        <v>318</v>
      </c>
      <c r="B137" s="2" t="s">
        <v>319</v>
      </c>
      <c r="C137" s="2">
        <v>1806182</v>
      </c>
      <c r="D137" s="2">
        <v>3724</v>
      </c>
      <c r="E137" s="7">
        <v>296452</v>
      </c>
      <c r="I137" s="7">
        <v>100000</v>
      </c>
      <c r="J137" s="7">
        <f t="shared" si="22"/>
        <v>266806.8</v>
      </c>
      <c r="K137" s="5">
        <v>43972</v>
      </c>
      <c r="L137" s="6">
        <v>0.33333333333333331</v>
      </c>
      <c r="M137" s="6">
        <f>L137- (2/24)</f>
        <v>0.25</v>
      </c>
    </row>
    <row r="138" spans="1:15" hidden="1">
      <c r="E138" s="7">
        <f>E137-I137</f>
        <v>196452</v>
      </c>
      <c r="I138" s="7">
        <v>100000</v>
      </c>
      <c r="J138" s="7">
        <f t="shared" si="22"/>
        <v>176806.80000000002</v>
      </c>
      <c r="K138" s="5">
        <v>43972</v>
      </c>
      <c r="L138" s="6">
        <v>0.375</v>
      </c>
      <c r="M138" s="6">
        <f t="shared" ref="M138:M139" si="24">L138- (2/24)</f>
        <v>0.29166666666666669</v>
      </c>
    </row>
    <row r="139" spans="1:15" hidden="1">
      <c r="E139" s="7">
        <f>E138-I137</f>
        <v>96452</v>
      </c>
      <c r="I139" s="7">
        <v>100000</v>
      </c>
      <c r="J139" s="7">
        <f t="shared" si="22"/>
        <v>86806.8</v>
      </c>
      <c r="K139" s="5">
        <v>43972</v>
      </c>
      <c r="L139" s="6">
        <v>0.41666666666666702</v>
      </c>
      <c r="M139" s="6">
        <f t="shared" si="24"/>
        <v>0.3333333333333337</v>
      </c>
    </row>
    <row r="140" spans="1:15" hidden="1">
      <c r="J140" s="7"/>
    </row>
    <row r="141" spans="1:15" hidden="1">
      <c r="A141" s="2" t="s">
        <v>318</v>
      </c>
      <c r="B141" s="2" t="s">
        <v>320</v>
      </c>
      <c r="C141" s="2">
        <v>1806183</v>
      </c>
      <c r="D141" s="2">
        <v>3724</v>
      </c>
      <c r="E141" s="7">
        <v>2194306</v>
      </c>
      <c r="I141" s="7">
        <v>100000</v>
      </c>
      <c r="J141" s="7">
        <f>SUM(I141*0.9)</f>
        <v>90000</v>
      </c>
      <c r="K141" s="5">
        <v>43972</v>
      </c>
      <c r="L141" s="6">
        <v>0.45833333333333298</v>
      </c>
      <c r="M141" s="6">
        <f t="shared" ref="M141:M147" si="25">L141- (2/24)</f>
        <v>0.37499999999999967</v>
      </c>
    </row>
    <row r="142" spans="1:15" hidden="1">
      <c r="E142" s="7">
        <f>E141-I141</f>
        <v>2094306</v>
      </c>
      <c r="I142" s="7">
        <v>100000</v>
      </c>
      <c r="J142" s="7">
        <f t="shared" ref="J142:J161" si="26">SUM(I142*0.9)</f>
        <v>90000</v>
      </c>
      <c r="K142" s="5">
        <v>43972</v>
      </c>
      <c r="L142" s="6">
        <v>0.5</v>
      </c>
      <c r="M142" s="6">
        <f t="shared" si="25"/>
        <v>0.41666666666666669</v>
      </c>
    </row>
    <row r="143" spans="1:15" hidden="1">
      <c r="E143" s="7">
        <f>E142-I141</f>
        <v>1994306</v>
      </c>
      <c r="I143" s="7">
        <v>100000</v>
      </c>
      <c r="J143" s="7">
        <f t="shared" si="26"/>
        <v>90000</v>
      </c>
      <c r="K143" s="5">
        <v>43972</v>
      </c>
      <c r="L143" s="6">
        <v>0.54166666666666696</v>
      </c>
      <c r="M143" s="6">
        <f t="shared" si="25"/>
        <v>0.45833333333333365</v>
      </c>
    </row>
    <row r="144" spans="1:15" hidden="1">
      <c r="E144" s="7">
        <f>E143-I141</f>
        <v>1894306</v>
      </c>
      <c r="I144" s="7">
        <v>100000</v>
      </c>
      <c r="J144" s="7">
        <f t="shared" si="26"/>
        <v>90000</v>
      </c>
      <c r="K144" s="5">
        <v>43972</v>
      </c>
      <c r="L144" s="6">
        <v>0.58333333333333304</v>
      </c>
      <c r="M144" s="6">
        <f t="shared" si="25"/>
        <v>0.49999999999999972</v>
      </c>
    </row>
    <row r="145" spans="5:13" hidden="1">
      <c r="E145" s="7">
        <f>E144-I141</f>
        <v>1794306</v>
      </c>
      <c r="I145" s="7">
        <v>100000</v>
      </c>
      <c r="J145" s="7">
        <f t="shared" si="26"/>
        <v>90000</v>
      </c>
      <c r="K145" s="5">
        <v>43972</v>
      </c>
      <c r="L145" s="6">
        <v>0.625</v>
      </c>
      <c r="M145" s="6">
        <f t="shared" si="25"/>
        <v>0.54166666666666663</v>
      </c>
    </row>
    <row r="146" spans="5:13" hidden="1">
      <c r="E146" s="7">
        <f>E145-I141</f>
        <v>1694306</v>
      </c>
      <c r="I146" s="7">
        <v>100000</v>
      </c>
      <c r="J146" s="7">
        <f t="shared" si="26"/>
        <v>90000</v>
      </c>
      <c r="K146" s="5">
        <v>43972</v>
      </c>
      <c r="L146" s="6">
        <v>0.66666666666666696</v>
      </c>
      <c r="M146" s="6">
        <f t="shared" si="25"/>
        <v>0.58333333333333359</v>
      </c>
    </row>
    <row r="147" spans="5:13" hidden="1">
      <c r="E147" s="7">
        <f>E146-I141</f>
        <v>1594306</v>
      </c>
      <c r="I147" s="7">
        <v>100000</v>
      </c>
      <c r="J147" s="7">
        <f t="shared" si="26"/>
        <v>90000</v>
      </c>
      <c r="K147" s="5">
        <v>43972</v>
      </c>
      <c r="L147" s="6">
        <v>0.70833333333333304</v>
      </c>
      <c r="M147" s="6">
        <f t="shared" si="25"/>
        <v>0.62499999999999967</v>
      </c>
    </row>
    <row r="148" spans="5:13" hidden="1">
      <c r="E148" s="7">
        <f>E147-I147</f>
        <v>1494306</v>
      </c>
      <c r="I148" s="7">
        <v>100000</v>
      </c>
      <c r="J148" s="7">
        <f t="shared" si="26"/>
        <v>90000</v>
      </c>
      <c r="K148" s="5">
        <v>43972</v>
      </c>
      <c r="L148" s="6">
        <v>0.75</v>
      </c>
      <c r="M148" s="6">
        <f t="shared" ref="M148:M162" si="27">L148- (2/24)</f>
        <v>0.66666666666666663</v>
      </c>
    </row>
    <row r="149" spans="5:13" hidden="1">
      <c r="E149" s="7">
        <f t="shared" ref="E149" si="28">E148-I147</f>
        <v>1394306</v>
      </c>
      <c r="I149" s="7">
        <v>100000</v>
      </c>
      <c r="J149" s="7">
        <f t="shared" si="26"/>
        <v>90000</v>
      </c>
      <c r="K149" s="5">
        <v>43972</v>
      </c>
      <c r="L149" s="6">
        <v>0.79166666666666596</v>
      </c>
      <c r="M149" s="6">
        <f t="shared" si="27"/>
        <v>0.70833333333333259</v>
      </c>
    </row>
    <row r="150" spans="5:13" hidden="1">
      <c r="E150" s="7">
        <f t="shared" ref="E150" si="29">E149-I147</f>
        <v>1294306</v>
      </c>
      <c r="I150" s="7">
        <v>100000</v>
      </c>
      <c r="J150" s="7">
        <f t="shared" si="26"/>
        <v>90000</v>
      </c>
      <c r="K150" s="5">
        <v>43972</v>
      </c>
      <c r="L150" s="6">
        <v>0.83333333333333304</v>
      </c>
      <c r="M150" s="6">
        <f t="shared" si="27"/>
        <v>0.74999999999999967</v>
      </c>
    </row>
    <row r="151" spans="5:13" hidden="1">
      <c r="E151" s="7">
        <f t="shared" ref="E151" si="30">E150-I147</f>
        <v>1194306</v>
      </c>
      <c r="I151" s="7">
        <v>100000</v>
      </c>
      <c r="J151" s="7">
        <f t="shared" si="26"/>
        <v>90000</v>
      </c>
      <c r="K151" s="5">
        <v>43972</v>
      </c>
      <c r="L151" s="6">
        <v>0.875</v>
      </c>
      <c r="M151" s="6">
        <f t="shared" si="27"/>
        <v>0.79166666666666663</v>
      </c>
    </row>
    <row r="152" spans="5:13" hidden="1">
      <c r="E152" s="7">
        <f t="shared" ref="E152" si="31">E151-I147</f>
        <v>1094306</v>
      </c>
      <c r="I152" s="7">
        <v>100000</v>
      </c>
      <c r="J152" s="7">
        <f t="shared" si="26"/>
        <v>90000</v>
      </c>
      <c r="K152" s="5">
        <v>43972</v>
      </c>
      <c r="L152" s="6">
        <v>0.91666666666666596</v>
      </c>
      <c r="M152" s="6">
        <f t="shared" si="27"/>
        <v>0.83333333333333259</v>
      </c>
    </row>
    <row r="153" spans="5:13" hidden="1">
      <c r="E153" s="7">
        <f t="shared" ref="E153" si="32">E152-I147</f>
        <v>994306</v>
      </c>
      <c r="I153" s="7">
        <v>100000</v>
      </c>
      <c r="J153" s="7">
        <f t="shared" si="26"/>
        <v>90000</v>
      </c>
      <c r="K153" s="5">
        <v>43972</v>
      </c>
      <c r="L153" s="6">
        <v>0.95833333333333304</v>
      </c>
      <c r="M153" s="6">
        <f t="shared" si="27"/>
        <v>0.87499999999999967</v>
      </c>
    </row>
    <row r="154" spans="5:13" hidden="1">
      <c r="E154" s="7">
        <f t="shared" ref="E154" si="33">E153-I153</f>
        <v>894306</v>
      </c>
      <c r="I154" s="7">
        <v>100000</v>
      </c>
      <c r="J154" s="7">
        <f t="shared" si="26"/>
        <v>90000</v>
      </c>
      <c r="K154" s="5">
        <v>43973</v>
      </c>
      <c r="L154" s="6">
        <v>1</v>
      </c>
      <c r="M154" s="6">
        <f t="shared" si="27"/>
        <v>0.91666666666666663</v>
      </c>
    </row>
    <row r="155" spans="5:13" hidden="1">
      <c r="E155" s="7">
        <f t="shared" ref="E155" si="34">E154-I153</f>
        <v>794306</v>
      </c>
      <c r="I155" s="7">
        <v>100000</v>
      </c>
      <c r="J155" s="7">
        <f t="shared" si="26"/>
        <v>90000</v>
      </c>
      <c r="K155" s="5">
        <v>43973</v>
      </c>
      <c r="L155" s="6">
        <v>1.0416666666666701</v>
      </c>
      <c r="M155" s="6">
        <f t="shared" si="27"/>
        <v>0.9583333333333367</v>
      </c>
    </row>
    <row r="156" spans="5:13" hidden="1">
      <c r="E156" s="7">
        <f t="shared" ref="E156:E162" si="35">E155-I153</f>
        <v>694306</v>
      </c>
      <c r="I156" s="7">
        <v>100000</v>
      </c>
      <c r="J156" s="7">
        <f t="shared" si="26"/>
        <v>90000</v>
      </c>
      <c r="K156" s="5">
        <v>43973</v>
      </c>
      <c r="L156" s="6">
        <v>1.0833333333333299</v>
      </c>
      <c r="M156" s="6">
        <f t="shared" si="27"/>
        <v>0.99999999999999656</v>
      </c>
    </row>
    <row r="157" spans="5:13" hidden="1">
      <c r="E157" s="7">
        <f t="shared" si="35"/>
        <v>594306</v>
      </c>
      <c r="I157" s="7">
        <v>100000</v>
      </c>
      <c r="J157" s="7">
        <f t="shared" si="26"/>
        <v>90000</v>
      </c>
      <c r="K157" s="5">
        <v>43973</v>
      </c>
      <c r="L157" s="6">
        <v>1.125</v>
      </c>
      <c r="M157" s="6">
        <f t="shared" si="27"/>
        <v>1.0416666666666667</v>
      </c>
    </row>
    <row r="158" spans="5:13" hidden="1">
      <c r="E158" s="7">
        <f t="shared" si="35"/>
        <v>494306</v>
      </c>
      <c r="I158" s="7">
        <v>100000</v>
      </c>
      <c r="J158" s="7">
        <f t="shared" si="26"/>
        <v>90000</v>
      </c>
      <c r="K158" s="5">
        <v>43973</v>
      </c>
      <c r="L158" s="6">
        <v>1.1666666666666701</v>
      </c>
      <c r="M158" s="6">
        <f t="shared" si="27"/>
        <v>1.0833333333333368</v>
      </c>
    </row>
    <row r="159" spans="5:13" hidden="1">
      <c r="E159" s="7">
        <f t="shared" si="35"/>
        <v>394306</v>
      </c>
      <c r="I159" s="7">
        <v>100000</v>
      </c>
      <c r="J159" s="7">
        <f t="shared" si="26"/>
        <v>90000</v>
      </c>
      <c r="K159" s="5">
        <v>43973</v>
      </c>
      <c r="L159" s="6">
        <v>1.2083333333333299</v>
      </c>
      <c r="M159" s="6">
        <f t="shared" si="27"/>
        <v>1.1249999999999967</v>
      </c>
    </row>
    <row r="160" spans="5:13" hidden="1">
      <c r="E160" s="7">
        <f t="shared" si="35"/>
        <v>294306</v>
      </c>
      <c r="I160" s="7">
        <v>100000</v>
      </c>
      <c r="J160" s="7">
        <f t="shared" si="26"/>
        <v>90000</v>
      </c>
      <c r="K160" s="5">
        <v>43973</v>
      </c>
      <c r="L160" s="6">
        <v>1.25</v>
      </c>
      <c r="M160" s="6">
        <f t="shared" si="27"/>
        <v>1.1666666666666667</v>
      </c>
    </row>
    <row r="161" spans="1:13" hidden="1">
      <c r="E161" s="7">
        <f t="shared" si="35"/>
        <v>194306</v>
      </c>
      <c r="I161" s="7">
        <v>100000</v>
      </c>
      <c r="J161" s="7">
        <f t="shared" si="26"/>
        <v>90000</v>
      </c>
      <c r="K161" s="5">
        <v>43973</v>
      </c>
      <c r="L161" s="6">
        <v>1.2916666666666701</v>
      </c>
      <c r="M161" s="6">
        <f t="shared" si="27"/>
        <v>1.2083333333333368</v>
      </c>
    </row>
    <row r="162" spans="1:13" hidden="1">
      <c r="E162" s="7">
        <f t="shared" si="35"/>
        <v>94306</v>
      </c>
      <c r="I162" s="7">
        <v>100000</v>
      </c>
      <c r="J162" s="7">
        <f t="shared" ref="J162" si="36">SUM(E162*0.9)</f>
        <v>84875.400000000009</v>
      </c>
      <c r="K162" s="5">
        <v>43973</v>
      </c>
      <c r="L162" s="6">
        <v>1.3333333333333299</v>
      </c>
      <c r="M162" s="6">
        <f t="shared" si="27"/>
        <v>1.2499999999999967</v>
      </c>
    </row>
    <row r="163" spans="1:13" hidden="1">
      <c r="J163" s="7"/>
    </row>
    <row r="164" spans="1:13" hidden="1">
      <c r="A164" s="2" t="s">
        <v>311</v>
      </c>
      <c r="B164" s="2" t="s">
        <v>321</v>
      </c>
      <c r="C164">
        <v>1808728</v>
      </c>
      <c r="D164" s="2">
        <v>896</v>
      </c>
      <c r="E164" s="7">
        <v>737486</v>
      </c>
      <c r="F164" s="7"/>
      <c r="I164" s="7">
        <v>82000</v>
      </c>
      <c r="J164" s="7">
        <f>SUM(I164*0.9)</f>
        <v>73800</v>
      </c>
      <c r="K164" s="5">
        <v>43992</v>
      </c>
      <c r="L164" s="6">
        <v>0.41666666666666669</v>
      </c>
      <c r="M164" s="6">
        <f t="shared" ref="M164:M174" si="37">L164- (2/24)</f>
        <v>0.33333333333333337</v>
      </c>
    </row>
    <row r="165" spans="1:13" hidden="1">
      <c r="C165"/>
      <c r="E165" s="7">
        <f>E164-I164</f>
        <v>655486</v>
      </c>
      <c r="F165" s="7"/>
      <c r="I165" s="7">
        <v>82000</v>
      </c>
      <c r="J165" s="7">
        <f t="shared" ref="J165:J171" si="38">SUM(I165*0.9)</f>
        <v>73800</v>
      </c>
      <c r="K165" s="5">
        <v>43992</v>
      </c>
      <c r="L165" s="6">
        <v>0.45833333333333298</v>
      </c>
      <c r="M165" s="6">
        <f t="shared" ref="M165:M172" si="39">L165- (2/24)</f>
        <v>0.37499999999999967</v>
      </c>
    </row>
    <row r="166" spans="1:13" hidden="1">
      <c r="C166"/>
      <c r="E166" s="7">
        <f>E165-I164</f>
        <v>573486</v>
      </c>
      <c r="F166" s="7"/>
      <c r="I166" s="7">
        <v>82000</v>
      </c>
      <c r="J166" s="7">
        <f t="shared" si="38"/>
        <v>73800</v>
      </c>
      <c r="K166" s="5">
        <v>43992</v>
      </c>
      <c r="L166" s="6">
        <v>0.5</v>
      </c>
      <c r="M166" s="6">
        <f t="shared" si="39"/>
        <v>0.41666666666666669</v>
      </c>
    </row>
    <row r="167" spans="1:13" hidden="1">
      <c r="C167"/>
      <c r="E167" s="7">
        <f>E166-I164</f>
        <v>491486</v>
      </c>
      <c r="F167" s="7"/>
      <c r="I167" s="7">
        <v>82000</v>
      </c>
      <c r="J167" s="7">
        <f t="shared" si="38"/>
        <v>73800</v>
      </c>
      <c r="K167" s="5"/>
      <c r="L167" s="6">
        <v>0.54166666666666696</v>
      </c>
      <c r="M167" s="6">
        <f t="shared" si="37"/>
        <v>0.45833333333333365</v>
      </c>
    </row>
    <row r="168" spans="1:13" hidden="1">
      <c r="C168"/>
      <c r="E168" s="7">
        <f>E167-I164</f>
        <v>409486</v>
      </c>
      <c r="F168" s="7"/>
      <c r="I168" s="7">
        <v>82000</v>
      </c>
      <c r="J168" s="7">
        <f t="shared" si="38"/>
        <v>73800</v>
      </c>
      <c r="K168" s="5"/>
      <c r="L168" s="6">
        <v>0.58333333333333304</v>
      </c>
      <c r="M168" s="6">
        <f t="shared" si="39"/>
        <v>0.49999999999999972</v>
      </c>
    </row>
    <row r="169" spans="1:13" hidden="1">
      <c r="C169"/>
      <c r="E169" s="7">
        <f>E168-I164</f>
        <v>327486</v>
      </c>
      <c r="F169" s="7"/>
      <c r="I169" s="7">
        <v>82000</v>
      </c>
      <c r="J169" s="7">
        <f t="shared" si="38"/>
        <v>73800</v>
      </c>
      <c r="K169" s="5"/>
      <c r="L169" s="6">
        <v>0.625</v>
      </c>
      <c r="M169" s="6">
        <f t="shared" si="39"/>
        <v>0.54166666666666663</v>
      </c>
    </row>
    <row r="170" spans="1:13" hidden="1">
      <c r="C170"/>
      <c r="E170" s="7">
        <f>E169-I164</f>
        <v>245486</v>
      </c>
      <c r="F170" s="7"/>
      <c r="I170" s="7">
        <v>82000</v>
      </c>
      <c r="J170" s="7">
        <f t="shared" si="38"/>
        <v>73800</v>
      </c>
      <c r="K170" s="5"/>
      <c r="L170" s="6">
        <v>0.66666666666666696</v>
      </c>
      <c r="M170" s="6">
        <f t="shared" si="37"/>
        <v>0.58333333333333359</v>
      </c>
    </row>
    <row r="171" spans="1:13" hidden="1">
      <c r="C171"/>
      <c r="E171" s="7">
        <f>E170-I164</f>
        <v>163486</v>
      </c>
      <c r="F171" s="7"/>
      <c r="I171" s="7">
        <v>82000</v>
      </c>
      <c r="J171" s="7">
        <f t="shared" si="38"/>
        <v>73800</v>
      </c>
      <c r="K171" s="5"/>
      <c r="L171" s="6">
        <v>0.70833333333333304</v>
      </c>
      <c r="M171" s="6">
        <f t="shared" si="39"/>
        <v>0.62499999999999967</v>
      </c>
    </row>
    <row r="172" spans="1:13" hidden="1">
      <c r="C172"/>
      <c r="E172" s="7">
        <f>E171-I164</f>
        <v>81486</v>
      </c>
      <c r="F172" s="7"/>
      <c r="I172" s="7"/>
      <c r="J172" s="7">
        <f>SUM(E172*0.9)</f>
        <v>73337.400000000009</v>
      </c>
      <c r="K172" s="5"/>
      <c r="L172" s="6">
        <v>0.75</v>
      </c>
      <c r="M172" s="6">
        <f t="shared" si="39"/>
        <v>0.66666666666666663</v>
      </c>
    </row>
    <row r="173" spans="1:13" hidden="1">
      <c r="C173"/>
      <c r="E173" s="7"/>
      <c r="F173" s="7"/>
      <c r="I173" s="7"/>
      <c r="J173" s="7"/>
      <c r="K173" s="5"/>
      <c r="L173" s="6"/>
      <c r="M173" s="6"/>
    </row>
    <row r="174" spans="1:13" hidden="1">
      <c r="A174" s="2" t="s">
        <v>311</v>
      </c>
      <c r="B174" s="2" t="s">
        <v>322</v>
      </c>
      <c r="C174">
        <v>1808729</v>
      </c>
      <c r="D174" s="2">
        <v>895</v>
      </c>
      <c r="E174" s="7">
        <v>12</v>
      </c>
      <c r="F174" s="7"/>
      <c r="K174" s="5">
        <v>43992</v>
      </c>
      <c r="L174" s="6">
        <v>0.75</v>
      </c>
      <c r="M174" s="6">
        <f t="shared" si="37"/>
        <v>0.66666666666666663</v>
      </c>
    </row>
    <row r="175" spans="1:13" hidden="1"/>
    <row r="176" spans="1:13" hidden="1">
      <c r="A176" s="2" t="s">
        <v>313</v>
      </c>
      <c r="B176" s="2" t="s">
        <v>137</v>
      </c>
      <c r="C176" s="2">
        <v>1792009</v>
      </c>
      <c r="D176" s="2">
        <v>902</v>
      </c>
      <c r="E176" s="7">
        <v>1663440</v>
      </c>
      <c r="I176" s="7">
        <v>250000</v>
      </c>
      <c r="J176" s="7">
        <f>SUM(I176*0.9)</f>
        <v>225000</v>
      </c>
      <c r="K176" s="5">
        <v>43994</v>
      </c>
      <c r="L176" s="6">
        <v>0.41666666666666669</v>
      </c>
      <c r="M176" s="6">
        <f t="shared" ref="M176:M182" si="40">L176- (2/24)</f>
        <v>0.33333333333333337</v>
      </c>
    </row>
    <row r="177" spans="1:13" hidden="1">
      <c r="E177" s="7">
        <f>E176-I176</f>
        <v>1413440</v>
      </c>
      <c r="I177" s="7">
        <v>250000</v>
      </c>
      <c r="J177" s="7">
        <f t="shared" ref="J177:J182" si="41">SUM(I177*0.9)</f>
        <v>225000</v>
      </c>
      <c r="K177" s="5">
        <v>43994</v>
      </c>
      <c r="L177" s="6">
        <v>0.45833333333333298</v>
      </c>
      <c r="M177" s="6">
        <f t="shared" si="40"/>
        <v>0.37499999999999967</v>
      </c>
    </row>
    <row r="178" spans="1:13" hidden="1">
      <c r="E178" s="7">
        <f t="shared" ref="E178:E182" si="42">E177-I177</f>
        <v>1163440</v>
      </c>
      <c r="I178" s="7">
        <v>250000</v>
      </c>
      <c r="J178" s="7">
        <f t="shared" si="41"/>
        <v>225000</v>
      </c>
      <c r="K178" s="5">
        <v>43994</v>
      </c>
      <c r="L178" s="6">
        <v>0.5</v>
      </c>
      <c r="M178" s="6">
        <f t="shared" si="40"/>
        <v>0.41666666666666669</v>
      </c>
    </row>
    <row r="179" spans="1:13" hidden="1">
      <c r="E179" s="7">
        <f t="shared" si="42"/>
        <v>913440</v>
      </c>
      <c r="I179" s="7">
        <v>250000</v>
      </c>
      <c r="J179" s="7">
        <f t="shared" si="41"/>
        <v>225000</v>
      </c>
      <c r="K179" s="5">
        <v>43994</v>
      </c>
      <c r="L179" s="6">
        <v>0.54166666666666696</v>
      </c>
      <c r="M179" s="6">
        <f t="shared" si="40"/>
        <v>0.45833333333333365</v>
      </c>
    </row>
    <row r="180" spans="1:13" hidden="1">
      <c r="E180" s="7">
        <f t="shared" si="42"/>
        <v>663440</v>
      </c>
      <c r="I180" s="7">
        <v>250000</v>
      </c>
      <c r="J180" s="7">
        <f t="shared" si="41"/>
        <v>225000</v>
      </c>
      <c r="K180" s="5">
        <v>43994</v>
      </c>
      <c r="L180" s="6">
        <v>0.58333333333333304</v>
      </c>
      <c r="M180" s="6">
        <f t="shared" si="40"/>
        <v>0.49999999999999972</v>
      </c>
    </row>
    <row r="181" spans="1:13" hidden="1">
      <c r="E181" s="7">
        <f t="shared" si="42"/>
        <v>413440</v>
      </c>
      <c r="I181" s="7">
        <v>250000</v>
      </c>
      <c r="J181" s="7">
        <f t="shared" si="41"/>
        <v>225000</v>
      </c>
      <c r="K181" s="5">
        <v>43994</v>
      </c>
      <c r="L181" s="6">
        <v>0.625</v>
      </c>
      <c r="M181" s="6">
        <f t="shared" si="40"/>
        <v>0.54166666666666663</v>
      </c>
    </row>
    <row r="182" spans="1:13" hidden="1">
      <c r="E182" s="7">
        <f t="shared" si="42"/>
        <v>163440</v>
      </c>
      <c r="I182" s="7">
        <v>250000</v>
      </c>
      <c r="J182" s="7">
        <f t="shared" si="41"/>
        <v>225000</v>
      </c>
      <c r="K182" s="5">
        <v>43994</v>
      </c>
      <c r="L182" s="6">
        <v>0.66666666666666696</v>
      </c>
      <c r="M182" s="6">
        <f t="shared" si="40"/>
        <v>0.58333333333333359</v>
      </c>
    </row>
    <row r="183" spans="1:13" hidden="1">
      <c r="E183" s="7"/>
      <c r="I183" s="7"/>
      <c r="J183" s="7"/>
    </row>
    <row r="184" spans="1:13" hidden="1">
      <c r="B184" s="2" t="s">
        <v>138</v>
      </c>
      <c r="C184" s="2">
        <v>1792010</v>
      </c>
      <c r="D184" s="2">
        <v>905</v>
      </c>
      <c r="E184" s="7">
        <v>25</v>
      </c>
      <c r="I184" s="7"/>
      <c r="J184" s="7"/>
      <c r="K184" s="5">
        <v>43994</v>
      </c>
      <c r="L184" s="6">
        <v>0.66666666666666696</v>
      </c>
      <c r="M184" s="6">
        <f t="shared" ref="M184" si="43">L184- (2/24)</f>
        <v>0.58333333333333359</v>
      </c>
    </row>
    <row r="185" spans="1:13" hidden="1">
      <c r="I185" s="7"/>
      <c r="J185" s="7"/>
    </row>
    <row r="186" spans="1:13" hidden="1">
      <c r="A186" s="2" t="s">
        <v>323</v>
      </c>
      <c r="B186" s="2" t="s">
        <v>323</v>
      </c>
      <c r="C186">
        <v>1809724</v>
      </c>
      <c r="D186" s="2">
        <v>3747</v>
      </c>
      <c r="E186" s="7">
        <v>310483</v>
      </c>
      <c r="F186" s="7"/>
      <c r="G186" s="5"/>
      <c r="H186" s="6"/>
      <c r="I186" s="7">
        <v>160000</v>
      </c>
      <c r="J186" s="7">
        <f t="shared" ref="J186" si="44">SUM(I186*0.9)</f>
        <v>144000</v>
      </c>
      <c r="K186" s="5">
        <v>44007</v>
      </c>
      <c r="L186" s="6">
        <v>0.41666666666666669</v>
      </c>
      <c r="M186" s="6">
        <f t="shared" ref="M186" si="45">L186- (2/24)</f>
        <v>0.33333333333333337</v>
      </c>
    </row>
    <row r="187" spans="1:13" hidden="1">
      <c r="A187" s="2" t="s">
        <v>323</v>
      </c>
      <c r="B187" s="2" t="s">
        <v>323</v>
      </c>
      <c r="C187">
        <v>1809724</v>
      </c>
      <c r="D187" s="2">
        <v>3747</v>
      </c>
      <c r="E187" s="7">
        <f>E186-I186</f>
        <v>150483</v>
      </c>
      <c r="I187" s="7">
        <v>160000</v>
      </c>
      <c r="J187" s="7">
        <f>SUM(E187*0.9)</f>
        <v>135434.70000000001</v>
      </c>
      <c r="K187" s="5">
        <v>44007</v>
      </c>
      <c r="L187" s="6">
        <v>0.45833333333333331</v>
      </c>
      <c r="M187" s="6">
        <f t="shared" ref="M187:M188" si="46">L187- (2/24)</f>
        <v>0.375</v>
      </c>
    </row>
    <row r="188" spans="1:13" s="58" customFormat="1" hidden="1">
      <c r="A188" s="58" t="s">
        <v>323</v>
      </c>
      <c r="B188" s="58" t="s">
        <v>325</v>
      </c>
      <c r="C188" s="58">
        <v>1813244</v>
      </c>
      <c r="E188" s="59">
        <v>56952</v>
      </c>
      <c r="I188" s="59"/>
      <c r="J188" s="59">
        <f>SUM(E188*0.9)</f>
        <v>51256.800000000003</v>
      </c>
      <c r="K188" s="60">
        <v>44007</v>
      </c>
      <c r="L188" s="61">
        <v>0.5</v>
      </c>
      <c r="M188" s="61">
        <f t="shared" si="46"/>
        <v>0.41666666666666669</v>
      </c>
    </row>
    <row r="189" spans="1:13" hidden="1">
      <c r="I189" s="7"/>
      <c r="J189" s="7"/>
    </row>
    <row r="190" spans="1:13" hidden="1">
      <c r="A190" t="s">
        <v>324</v>
      </c>
      <c r="B190" t="s">
        <v>324</v>
      </c>
      <c r="C190">
        <v>1810318</v>
      </c>
      <c r="D190" s="2">
        <v>3747</v>
      </c>
      <c r="E190" s="7">
        <v>247382</v>
      </c>
      <c r="I190" s="7">
        <v>160000</v>
      </c>
      <c r="J190" s="7">
        <f>SUM(I190*0.9)</f>
        <v>144000</v>
      </c>
      <c r="K190" s="5">
        <v>44011</v>
      </c>
      <c r="L190" s="6">
        <v>0.41666666666666669</v>
      </c>
      <c r="M190" s="6">
        <f t="shared" ref="M190:M191" si="47">L190- (2/24)</f>
        <v>0.33333333333333337</v>
      </c>
    </row>
    <row r="191" spans="1:13" hidden="1">
      <c r="A191" t="s">
        <v>324</v>
      </c>
      <c r="B191" t="s">
        <v>324</v>
      </c>
      <c r="C191">
        <v>1810318</v>
      </c>
      <c r="D191" s="2">
        <v>3747</v>
      </c>
      <c r="E191" s="7">
        <f>E190-I190</f>
        <v>87382</v>
      </c>
      <c r="I191" s="7"/>
      <c r="J191" s="7">
        <f t="shared" ref="J191:J195" si="48">SUM(E191*0.9)</f>
        <v>78643.8</v>
      </c>
      <c r="K191" s="5">
        <v>44011</v>
      </c>
      <c r="L191" s="6">
        <v>0.45833333333333331</v>
      </c>
      <c r="M191" s="6">
        <f t="shared" si="47"/>
        <v>0.375</v>
      </c>
    </row>
    <row r="192" spans="1:13" hidden="1">
      <c r="J192" s="7"/>
    </row>
    <row r="193" spans="1:13" hidden="1">
      <c r="A193" s="2" t="s">
        <v>349</v>
      </c>
      <c r="B193" s="2" t="s">
        <v>350</v>
      </c>
      <c r="C193" s="2">
        <v>1814239</v>
      </c>
      <c r="D193" s="2">
        <v>3756</v>
      </c>
      <c r="E193" s="7">
        <v>581505</v>
      </c>
      <c r="I193" s="7">
        <v>200000</v>
      </c>
      <c r="J193" s="7">
        <f>SUM(I193*0.9)</f>
        <v>180000</v>
      </c>
      <c r="K193" s="5">
        <v>44027</v>
      </c>
      <c r="L193" s="6">
        <v>0.25</v>
      </c>
      <c r="M193" s="6">
        <f t="shared" ref="M193:M197" si="49">L193- (2/24)</f>
        <v>0.16666666666666669</v>
      </c>
    </row>
    <row r="194" spans="1:13" hidden="1">
      <c r="E194" s="7">
        <f>E193-I193</f>
        <v>381505</v>
      </c>
      <c r="I194" s="7">
        <v>200000</v>
      </c>
      <c r="J194" s="7">
        <f>SUM(I194*0.9)</f>
        <v>180000</v>
      </c>
      <c r="K194" s="5">
        <v>44027</v>
      </c>
      <c r="L194" s="6">
        <v>0.29166666666666702</v>
      </c>
      <c r="M194" s="6">
        <f t="shared" ref="M194:M195" si="50">L194- (2/24)</f>
        <v>0.2083333333333337</v>
      </c>
    </row>
    <row r="195" spans="1:13" hidden="1">
      <c r="E195" s="7">
        <f t="shared" ref="E195" si="51">E194-I194</f>
        <v>181505</v>
      </c>
      <c r="I195" s="7">
        <v>200000</v>
      </c>
      <c r="J195" s="7">
        <f t="shared" si="48"/>
        <v>163354.5</v>
      </c>
      <c r="K195" s="5">
        <v>44027</v>
      </c>
      <c r="L195" s="6">
        <v>0.33333333333333398</v>
      </c>
      <c r="M195" s="6">
        <f t="shared" si="50"/>
        <v>0.25000000000000067</v>
      </c>
    </row>
    <row r="196" spans="1:13" hidden="1">
      <c r="E196" s="7"/>
      <c r="I196" s="7"/>
      <c r="J196" s="7"/>
      <c r="K196" s="5"/>
      <c r="L196" s="6"/>
      <c r="M196" s="6"/>
    </row>
    <row r="197" spans="1:13" hidden="1">
      <c r="A197" s="2" t="s">
        <v>349</v>
      </c>
      <c r="B197" s="2" t="s">
        <v>351</v>
      </c>
      <c r="C197" s="2">
        <v>1814240</v>
      </c>
      <c r="D197" s="2">
        <v>3757</v>
      </c>
      <c r="E197" s="7">
        <v>3181549</v>
      </c>
      <c r="I197" s="7">
        <v>200000</v>
      </c>
      <c r="J197" s="7">
        <f>SUM(I197*0.9)</f>
        <v>180000</v>
      </c>
      <c r="K197" s="5">
        <v>44027</v>
      </c>
      <c r="L197" s="6">
        <v>0.375</v>
      </c>
      <c r="M197" s="6">
        <f t="shared" si="49"/>
        <v>0.29166666666666669</v>
      </c>
    </row>
    <row r="198" spans="1:13" hidden="1">
      <c r="E198" s="7">
        <f t="shared" ref="E198:E205" si="52">E197-I197</f>
        <v>2981549</v>
      </c>
      <c r="I198" s="7">
        <v>200000</v>
      </c>
      <c r="J198" s="7">
        <f t="shared" ref="J198:J218" si="53">SUM(I198*0.9)</f>
        <v>180000</v>
      </c>
      <c r="K198" s="5">
        <v>44027</v>
      </c>
      <c r="L198" s="6">
        <v>0.41666666666666702</v>
      </c>
      <c r="M198" s="6">
        <f t="shared" ref="M198:M212" si="54">L198- (2/24)</f>
        <v>0.3333333333333337</v>
      </c>
    </row>
    <row r="199" spans="1:13" hidden="1">
      <c r="E199" s="7">
        <f t="shared" si="52"/>
        <v>2781549</v>
      </c>
      <c r="I199" s="7">
        <v>200000</v>
      </c>
      <c r="J199" s="7">
        <f t="shared" si="53"/>
        <v>180000</v>
      </c>
      <c r="K199" s="5">
        <v>44027</v>
      </c>
      <c r="L199" s="6">
        <v>0.45833333333333298</v>
      </c>
      <c r="M199" s="6">
        <f t="shared" si="54"/>
        <v>0.37499999999999967</v>
      </c>
    </row>
    <row r="200" spans="1:13" hidden="1">
      <c r="E200" s="7">
        <f t="shared" si="52"/>
        <v>2581549</v>
      </c>
      <c r="I200" s="7">
        <v>200000</v>
      </c>
      <c r="J200" s="7">
        <f t="shared" si="53"/>
        <v>180000</v>
      </c>
      <c r="K200" s="5">
        <v>44027</v>
      </c>
      <c r="L200" s="6">
        <v>0.5</v>
      </c>
      <c r="M200" s="6">
        <f t="shared" si="54"/>
        <v>0.41666666666666669</v>
      </c>
    </row>
    <row r="201" spans="1:13" hidden="1">
      <c r="E201" s="7">
        <f t="shared" si="52"/>
        <v>2381549</v>
      </c>
      <c r="I201" s="7">
        <v>200000</v>
      </c>
      <c r="J201" s="7">
        <f t="shared" si="53"/>
        <v>180000</v>
      </c>
      <c r="K201" s="5">
        <v>44027</v>
      </c>
      <c r="L201" s="6">
        <v>0.54166666666666696</v>
      </c>
      <c r="M201" s="6">
        <f t="shared" si="54"/>
        <v>0.45833333333333365</v>
      </c>
    </row>
    <row r="202" spans="1:13" hidden="1">
      <c r="E202" s="7">
        <f t="shared" si="52"/>
        <v>2181549</v>
      </c>
      <c r="I202" s="7">
        <v>200000</v>
      </c>
      <c r="J202" s="7">
        <f t="shared" si="53"/>
        <v>180000</v>
      </c>
      <c r="K202" s="5">
        <v>44027</v>
      </c>
      <c r="L202" s="6">
        <v>0.58333333333333304</v>
      </c>
      <c r="M202" s="6">
        <f t="shared" si="54"/>
        <v>0.49999999999999972</v>
      </c>
    </row>
    <row r="203" spans="1:13" hidden="1">
      <c r="E203" s="7">
        <f t="shared" si="52"/>
        <v>1981549</v>
      </c>
      <c r="I203" s="7">
        <v>200000</v>
      </c>
      <c r="J203" s="7">
        <f t="shared" si="53"/>
        <v>180000</v>
      </c>
      <c r="K203" s="5">
        <v>44027</v>
      </c>
      <c r="L203" s="6">
        <v>0.625</v>
      </c>
      <c r="M203" s="6">
        <f t="shared" si="54"/>
        <v>0.54166666666666663</v>
      </c>
    </row>
    <row r="204" spans="1:13" hidden="1">
      <c r="E204" s="7">
        <f t="shared" si="52"/>
        <v>1781549</v>
      </c>
      <c r="I204" s="7">
        <v>200000</v>
      </c>
      <c r="J204" s="7">
        <f t="shared" si="53"/>
        <v>180000</v>
      </c>
      <c r="K204" s="5">
        <v>44027</v>
      </c>
      <c r="L204" s="6">
        <v>0.66666666666666696</v>
      </c>
      <c r="M204" s="6">
        <f t="shared" si="54"/>
        <v>0.58333333333333359</v>
      </c>
    </row>
    <row r="205" spans="1:13" hidden="1">
      <c r="E205" s="7">
        <f t="shared" si="52"/>
        <v>1581549</v>
      </c>
      <c r="I205" s="7">
        <v>200000</v>
      </c>
      <c r="J205" s="7">
        <f t="shared" si="53"/>
        <v>180000</v>
      </c>
      <c r="K205" s="5">
        <v>44027</v>
      </c>
      <c r="L205" s="6">
        <v>0.70833333333333304</v>
      </c>
      <c r="M205" s="6">
        <f t="shared" si="54"/>
        <v>0.62499999999999967</v>
      </c>
    </row>
    <row r="206" spans="1:13" hidden="1">
      <c r="E206" s="7">
        <f t="shared" ref="E206:E212" si="55">E205-I205</f>
        <v>1381549</v>
      </c>
      <c r="I206" s="7">
        <v>200000</v>
      </c>
      <c r="J206" s="7">
        <f t="shared" si="53"/>
        <v>180000</v>
      </c>
      <c r="K206" s="5">
        <v>44027</v>
      </c>
      <c r="L206" s="6">
        <v>0.75</v>
      </c>
      <c r="M206" s="6">
        <f t="shared" si="54"/>
        <v>0.66666666666666663</v>
      </c>
    </row>
    <row r="207" spans="1:13" hidden="1">
      <c r="E207" s="7">
        <f t="shared" si="55"/>
        <v>1181549</v>
      </c>
      <c r="I207" s="7">
        <v>200000</v>
      </c>
      <c r="J207" s="7">
        <f t="shared" si="53"/>
        <v>180000</v>
      </c>
      <c r="K207" s="5">
        <v>44027</v>
      </c>
      <c r="L207" s="6">
        <v>0.79166666666666696</v>
      </c>
      <c r="M207" s="6">
        <f t="shared" si="54"/>
        <v>0.70833333333333359</v>
      </c>
    </row>
    <row r="208" spans="1:13" hidden="1">
      <c r="E208" s="7">
        <f t="shared" si="55"/>
        <v>981549</v>
      </c>
      <c r="I208" s="7">
        <v>200000</v>
      </c>
      <c r="J208" s="7">
        <f t="shared" si="53"/>
        <v>180000</v>
      </c>
      <c r="K208" s="5">
        <v>44027</v>
      </c>
      <c r="L208" s="6">
        <v>0.83333333333333304</v>
      </c>
      <c r="M208" s="6">
        <f t="shared" si="54"/>
        <v>0.74999999999999967</v>
      </c>
    </row>
    <row r="209" spans="2:13" hidden="1">
      <c r="E209" s="7">
        <f t="shared" si="55"/>
        <v>781549</v>
      </c>
      <c r="I209" s="7">
        <v>200000</v>
      </c>
      <c r="J209" s="7">
        <f t="shared" si="53"/>
        <v>180000</v>
      </c>
      <c r="K209" s="5">
        <v>44027</v>
      </c>
      <c r="L209" s="6">
        <v>0.875</v>
      </c>
      <c r="M209" s="6">
        <f t="shared" si="54"/>
        <v>0.79166666666666663</v>
      </c>
    </row>
    <row r="210" spans="2:13" hidden="1">
      <c r="E210" s="7">
        <f t="shared" si="55"/>
        <v>581549</v>
      </c>
      <c r="I210" s="7">
        <v>200000</v>
      </c>
      <c r="J210" s="7">
        <f t="shared" si="53"/>
        <v>180000</v>
      </c>
      <c r="K210" s="5">
        <v>44027</v>
      </c>
      <c r="L210" s="6">
        <v>0.91666666666666696</v>
      </c>
      <c r="M210" s="6">
        <f t="shared" si="54"/>
        <v>0.83333333333333359</v>
      </c>
    </row>
    <row r="211" spans="2:13" hidden="1">
      <c r="E211" s="7">
        <f t="shared" si="55"/>
        <v>381549</v>
      </c>
      <c r="I211" s="7">
        <v>200000</v>
      </c>
      <c r="J211" s="7">
        <f t="shared" si="53"/>
        <v>180000</v>
      </c>
      <c r="K211" s="5">
        <v>44027</v>
      </c>
      <c r="L211" s="6">
        <v>0.95833333333333304</v>
      </c>
      <c r="M211" s="6">
        <f t="shared" si="54"/>
        <v>0.87499999999999967</v>
      </c>
    </row>
    <row r="212" spans="2:13" hidden="1">
      <c r="E212" s="7">
        <f t="shared" si="55"/>
        <v>181549</v>
      </c>
      <c r="I212" s="7">
        <v>200000</v>
      </c>
      <c r="J212" s="7">
        <f>SUM(E212*0.9)</f>
        <v>163394.1</v>
      </c>
      <c r="K212" s="5">
        <v>44027</v>
      </c>
      <c r="L212" s="6">
        <v>1</v>
      </c>
      <c r="M212" s="6">
        <f t="shared" si="54"/>
        <v>0.91666666666666663</v>
      </c>
    </row>
    <row r="213" spans="2:13">
      <c r="E213" s="7"/>
      <c r="I213" s="7"/>
      <c r="J213" s="7"/>
    </row>
    <row r="214" spans="2:13">
      <c r="B214" t="s">
        <v>326</v>
      </c>
      <c r="C214" s="2">
        <v>1814058</v>
      </c>
      <c r="D214" s="2">
        <v>3755</v>
      </c>
      <c r="E214" s="7">
        <v>952224</v>
      </c>
      <c r="I214" s="7">
        <v>160000</v>
      </c>
      <c r="J214" s="7">
        <f t="shared" si="53"/>
        <v>144000</v>
      </c>
      <c r="K214" s="5">
        <v>44032</v>
      </c>
      <c r="L214" s="6">
        <v>0.41666666666666702</v>
      </c>
      <c r="M214" s="6">
        <f t="shared" ref="M214:M219" si="56">L214- (2/24)</f>
        <v>0.3333333333333337</v>
      </c>
    </row>
    <row r="215" spans="2:13">
      <c r="E215" s="7">
        <f>E214-I214</f>
        <v>792224</v>
      </c>
      <c r="I215" s="7">
        <v>160000</v>
      </c>
      <c r="J215" s="7">
        <f t="shared" si="53"/>
        <v>144000</v>
      </c>
      <c r="K215" s="5">
        <v>44032</v>
      </c>
      <c r="L215" s="6">
        <v>0.45833333333333298</v>
      </c>
      <c r="M215" s="6">
        <f t="shared" si="56"/>
        <v>0.37499999999999967</v>
      </c>
    </row>
    <row r="216" spans="2:13">
      <c r="E216" s="7">
        <f t="shared" ref="E216:E217" si="57">E215-I215</f>
        <v>632224</v>
      </c>
      <c r="I216" s="7">
        <v>160000</v>
      </c>
      <c r="J216" s="7">
        <f t="shared" si="53"/>
        <v>144000</v>
      </c>
      <c r="K216" s="5">
        <v>44032</v>
      </c>
      <c r="L216" s="6">
        <v>0.5</v>
      </c>
      <c r="M216" s="6">
        <f t="shared" si="56"/>
        <v>0.41666666666666669</v>
      </c>
    </row>
    <row r="217" spans="2:13">
      <c r="E217" s="7">
        <f t="shared" si="57"/>
        <v>472224</v>
      </c>
      <c r="I217" s="7">
        <v>160000</v>
      </c>
      <c r="J217" s="7">
        <f t="shared" si="53"/>
        <v>144000</v>
      </c>
      <c r="K217" s="5">
        <v>44032</v>
      </c>
      <c r="L217" s="6">
        <v>0.54166666666666696</v>
      </c>
      <c r="M217" s="6">
        <f t="shared" si="56"/>
        <v>0.45833333333333365</v>
      </c>
    </row>
    <row r="218" spans="2:13">
      <c r="E218" s="7">
        <f t="shared" ref="E218:E219" si="58">E217-I217</f>
        <v>312224</v>
      </c>
      <c r="I218" s="7">
        <v>160000</v>
      </c>
      <c r="J218" s="7">
        <f t="shared" si="53"/>
        <v>144000</v>
      </c>
      <c r="K218" s="5">
        <v>44032</v>
      </c>
      <c r="L218" s="6">
        <v>0.58333333333333304</v>
      </c>
      <c r="M218" s="6">
        <f t="shared" si="56"/>
        <v>0.49999999999999972</v>
      </c>
    </row>
    <row r="219" spans="2:13">
      <c r="E219" s="7">
        <f t="shared" si="58"/>
        <v>152224</v>
      </c>
      <c r="I219" s="7">
        <v>160000</v>
      </c>
      <c r="J219" s="7">
        <f t="shared" ref="J219:J223" si="59">SUM(E219*0.9)</f>
        <v>137001.60000000001</v>
      </c>
      <c r="K219" s="5">
        <v>44032</v>
      </c>
      <c r="L219" s="6">
        <v>0.625</v>
      </c>
      <c r="M219" s="6">
        <f t="shared" si="56"/>
        <v>0.54166666666666663</v>
      </c>
    </row>
    <row r="220" spans="2:13">
      <c r="J220" s="7"/>
    </row>
    <row r="221" spans="2:13">
      <c r="B221" s="2" t="s">
        <v>339</v>
      </c>
      <c r="C221" s="2">
        <v>1815747</v>
      </c>
      <c r="D221" s="2">
        <v>3760</v>
      </c>
      <c r="E221" s="7">
        <v>265082</v>
      </c>
      <c r="F221" s="7"/>
      <c r="G221" s="7"/>
      <c r="H221" s="7"/>
      <c r="I221" s="7">
        <v>160000</v>
      </c>
      <c r="J221" s="7">
        <f>SUM(I221*0.9)</f>
        <v>144000</v>
      </c>
      <c r="K221" s="5">
        <v>44035</v>
      </c>
      <c r="L221" s="6">
        <v>0.41666666666666702</v>
      </c>
      <c r="M221" s="6">
        <f t="shared" ref="M221:M222" si="60">L221- (2/24)</f>
        <v>0.3333333333333337</v>
      </c>
    </row>
    <row r="222" spans="2:13">
      <c r="E222" s="7">
        <f>E221-I221</f>
        <v>105082</v>
      </c>
      <c r="I222" s="7">
        <v>160000</v>
      </c>
      <c r="J222" s="7">
        <f t="shared" si="59"/>
        <v>94573.8</v>
      </c>
      <c r="K222" s="5">
        <v>44035</v>
      </c>
      <c r="L222" s="6">
        <v>0.45833333333333298</v>
      </c>
      <c r="M222" s="6">
        <f t="shared" si="60"/>
        <v>0.37499999999999967</v>
      </c>
    </row>
    <row r="223" spans="2:13">
      <c r="B223" s="2" t="s">
        <v>363</v>
      </c>
      <c r="C223" s="2">
        <v>1818175</v>
      </c>
      <c r="D223" s="2">
        <v>3747</v>
      </c>
      <c r="E223" s="7">
        <v>3694</v>
      </c>
      <c r="J223" s="7">
        <f t="shared" si="59"/>
        <v>3324.6</v>
      </c>
      <c r="K223" s="5">
        <v>44035</v>
      </c>
      <c r="L223" s="6">
        <v>0.45833333333333298</v>
      </c>
      <c r="M223" s="6">
        <f t="shared" ref="M223" si="61">L223- (2/24)</f>
        <v>0.37499999999999967</v>
      </c>
    </row>
  </sheetData>
  <conditionalFormatting sqref="E6:I7 E2:E5 F8:I24 E23:E24 E11 E31:I31 I27:I28 F26:G30 H27 G32:I32 E33:I38 I104:I108 I111 F104:H116 F97:H97 I114:I115 J95:J140">
    <cfRule type="cellIs" dxfId="185" priority="182" operator="greaterThan">
      <formula>250000</formula>
    </cfRule>
  </conditionalFormatting>
  <conditionalFormatting sqref="F2:I5">
    <cfRule type="cellIs" dxfId="184" priority="180" operator="greaterThan">
      <formula>350000</formula>
    </cfRule>
  </conditionalFormatting>
  <conditionalFormatting sqref="J3:J5">
    <cfRule type="cellIs" dxfId="183" priority="179" operator="greaterThan">
      <formula>350000</formula>
    </cfRule>
  </conditionalFormatting>
  <conditionalFormatting sqref="E12:E13">
    <cfRule type="cellIs" dxfId="182" priority="169" operator="greaterThan">
      <formula>350000</formula>
    </cfRule>
  </conditionalFormatting>
  <conditionalFormatting sqref="E15">
    <cfRule type="cellIs" dxfId="181" priority="176" operator="greaterThan">
      <formula>350000</formula>
    </cfRule>
  </conditionalFormatting>
  <conditionalFormatting sqref="E19">
    <cfRule type="cellIs" dxfId="180" priority="175" operator="greaterThan">
      <formula>350000</formula>
    </cfRule>
  </conditionalFormatting>
  <conditionalFormatting sqref="E20:E21">
    <cfRule type="cellIs" dxfId="179" priority="167" operator="greaterThan">
      <formula>350000</formula>
    </cfRule>
  </conditionalFormatting>
  <conditionalFormatting sqref="E18">
    <cfRule type="cellIs" dxfId="178" priority="165" operator="greaterThan">
      <formula>350000</formula>
    </cfRule>
  </conditionalFormatting>
  <conditionalFormatting sqref="E22">
    <cfRule type="cellIs" dxfId="177" priority="164" operator="greaterThan">
      <formula>350000</formula>
    </cfRule>
  </conditionalFormatting>
  <conditionalFormatting sqref="E8:E9">
    <cfRule type="cellIs" dxfId="176" priority="171" operator="greaterThan">
      <formula>350000</formula>
    </cfRule>
  </conditionalFormatting>
  <conditionalFormatting sqref="E10">
    <cfRule type="cellIs" dxfId="175" priority="170" operator="greaterThan">
      <formula>350000</formula>
    </cfRule>
  </conditionalFormatting>
  <conditionalFormatting sqref="E16:E17">
    <cfRule type="cellIs" dxfId="174" priority="168" operator="greaterThan">
      <formula>350000</formula>
    </cfRule>
  </conditionalFormatting>
  <conditionalFormatting sqref="E14">
    <cfRule type="cellIs" dxfId="173" priority="166" operator="greaterThan">
      <formula>350000</formula>
    </cfRule>
  </conditionalFormatting>
  <conditionalFormatting sqref="E25">
    <cfRule type="cellIs" dxfId="172" priority="162" operator="greaterThan">
      <formula>350000</formula>
    </cfRule>
  </conditionalFormatting>
  <conditionalFormatting sqref="F25:H25">
    <cfRule type="cellIs" dxfId="171" priority="161" operator="greaterThan">
      <formula>350000</formula>
    </cfRule>
  </conditionalFormatting>
  <conditionalFormatting sqref="E26">
    <cfRule type="cellIs" dxfId="170" priority="160" operator="greaterThan">
      <formula>350000</formula>
    </cfRule>
  </conditionalFormatting>
  <conditionalFormatting sqref="I29:I30">
    <cfRule type="cellIs" dxfId="169" priority="155" operator="greaterThan">
      <formula>350000</formula>
    </cfRule>
  </conditionalFormatting>
  <conditionalFormatting sqref="H28:H31">
    <cfRule type="cellIs" dxfId="168" priority="153" operator="greaterThan">
      <formula>350000</formula>
    </cfRule>
  </conditionalFormatting>
  <conditionalFormatting sqref="E27:E28">
    <cfRule type="cellIs" dxfId="167" priority="152" operator="greaterThan">
      <formula>350000</formula>
    </cfRule>
  </conditionalFormatting>
  <conditionalFormatting sqref="E29:E30">
    <cfRule type="cellIs" dxfId="166" priority="151" operator="greaterThan">
      <formula>350000</formula>
    </cfRule>
  </conditionalFormatting>
  <conditionalFormatting sqref="H26">
    <cfRule type="cellIs" dxfId="165" priority="150" operator="greaterThan">
      <formula>350000</formula>
    </cfRule>
  </conditionalFormatting>
  <conditionalFormatting sqref="E32 E81 J81 E85:E87 J85:J87 E116 E97">
    <cfRule type="cellIs" dxfId="164" priority="149" operator="greaterThan">
      <formula>249000</formula>
    </cfRule>
  </conditionalFormatting>
  <conditionalFormatting sqref="E56">
    <cfRule type="cellIs" dxfId="163" priority="133" operator="greaterThan">
      <formula>250000</formula>
    </cfRule>
  </conditionalFormatting>
  <conditionalFormatting sqref="E66">
    <cfRule type="cellIs" dxfId="162" priority="129" operator="greaterThan">
      <formula>250000</formula>
    </cfRule>
  </conditionalFormatting>
  <conditionalFormatting sqref="E63">
    <cfRule type="cellIs" dxfId="161" priority="126" operator="greaterThan">
      <formula>350000</formula>
    </cfRule>
  </conditionalFormatting>
  <conditionalFormatting sqref="E39 F39:J44 F46:J48 I45:J45 F39:I54">
    <cfRule type="cellIs" dxfId="160" priority="125" operator="greaterThan">
      <formula>349000</formula>
    </cfRule>
  </conditionalFormatting>
  <conditionalFormatting sqref="E51">
    <cfRule type="cellIs" dxfId="159" priority="102" operator="greaterThan">
      <formula>349000</formula>
    </cfRule>
  </conditionalFormatting>
  <conditionalFormatting sqref="E47:E49">
    <cfRule type="cellIs" dxfId="158" priority="117" operator="greaterThan">
      <formula>349000</formula>
    </cfRule>
  </conditionalFormatting>
  <conditionalFormatting sqref="F50:H50">
    <cfRule type="cellIs" dxfId="157" priority="110" operator="greaterThan">
      <formula>349000</formula>
    </cfRule>
  </conditionalFormatting>
  <conditionalFormatting sqref="F51:J53 I49:J50">
    <cfRule type="cellIs" dxfId="156" priority="113" operator="greaterThan">
      <formula>349000</formula>
    </cfRule>
  </conditionalFormatting>
  <conditionalFormatting sqref="E44">
    <cfRule type="cellIs" dxfId="155" priority="104" operator="greaterThan">
      <formula>349000</formula>
    </cfRule>
  </conditionalFormatting>
  <conditionalFormatting sqref="E40">
    <cfRule type="cellIs" dxfId="154" priority="107" operator="greaterThan">
      <formula>349000</formula>
    </cfRule>
  </conditionalFormatting>
  <conditionalFormatting sqref="E41">
    <cfRule type="cellIs" dxfId="153" priority="106" operator="greaterThan">
      <formula>349000</formula>
    </cfRule>
  </conditionalFormatting>
  <conditionalFormatting sqref="E43">
    <cfRule type="cellIs" dxfId="152" priority="105" operator="greaterThan">
      <formula>349000</formula>
    </cfRule>
  </conditionalFormatting>
  <conditionalFormatting sqref="E45">
    <cfRule type="cellIs" dxfId="151" priority="103" operator="greaterThan">
      <formula>349000</formula>
    </cfRule>
  </conditionalFormatting>
  <conditionalFormatting sqref="E52">
    <cfRule type="cellIs" dxfId="150" priority="101" operator="greaterThan">
      <formula>349000</formula>
    </cfRule>
  </conditionalFormatting>
  <conditionalFormatting sqref="E53">
    <cfRule type="cellIs" dxfId="149" priority="100" operator="greaterThan">
      <formula>349000</formula>
    </cfRule>
  </conditionalFormatting>
  <conditionalFormatting sqref="E54">
    <cfRule type="cellIs" dxfId="148" priority="99" operator="greaterThan">
      <formula>349000</formula>
    </cfRule>
  </conditionalFormatting>
  <conditionalFormatting sqref="E54">
    <cfRule type="cellIs" dxfId="147" priority="98" operator="greaterThan">
      <formula>349000</formula>
    </cfRule>
  </conditionalFormatting>
  <conditionalFormatting sqref="E50">
    <cfRule type="cellIs" dxfId="146" priority="97" operator="greaterThan">
      <formula>349000</formula>
    </cfRule>
  </conditionalFormatting>
  <conditionalFormatting sqref="E46">
    <cfRule type="cellIs" dxfId="145" priority="96" operator="greaterThan">
      <formula>349000</formula>
    </cfRule>
  </conditionalFormatting>
  <conditionalFormatting sqref="I81">
    <cfRule type="cellIs" dxfId="144" priority="93" operator="greaterThan">
      <formula>250000</formula>
    </cfRule>
  </conditionalFormatting>
  <conditionalFormatting sqref="I87">
    <cfRule type="cellIs" dxfId="143" priority="90" operator="greaterThan">
      <formula>250000</formula>
    </cfRule>
  </conditionalFormatting>
  <conditionalFormatting sqref="G81">
    <cfRule type="cellIs" dxfId="142" priority="89" operator="greaterThan">
      <formula>250000</formula>
    </cfRule>
  </conditionalFormatting>
  <conditionalFormatting sqref="G82">
    <cfRule type="cellIs" dxfId="141" priority="88" operator="greaterThan">
      <formula>250000</formula>
    </cfRule>
  </conditionalFormatting>
  <conditionalFormatting sqref="G83">
    <cfRule type="cellIs" dxfId="140" priority="87" operator="greaterThan">
      <formula>250000</formula>
    </cfRule>
  </conditionalFormatting>
  <conditionalFormatting sqref="G87">
    <cfRule type="cellIs" dxfId="139" priority="86" operator="greaterThan">
      <formula>250000</formula>
    </cfRule>
  </conditionalFormatting>
  <conditionalFormatting sqref="J82">
    <cfRule type="cellIs" dxfId="138" priority="85" operator="greaterThan">
      <formula>249000</formula>
    </cfRule>
  </conditionalFormatting>
  <conditionalFormatting sqref="J83">
    <cfRule type="cellIs" dxfId="137" priority="84" operator="greaterThan">
      <formula>249000</formula>
    </cfRule>
  </conditionalFormatting>
  <conditionalFormatting sqref="J84">
    <cfRule type="cellIs" dxfId="136" priority="83" operator="greaterThan">
      <formula>249000</formula>
    </cfRule>
  </conditionalFormatting>
  <conditionalFormatting sqref="J88">
    <cfRule type="cellIs" dxfId="135" priority="82" operator="greaterThan">
      <formula>249000</formula>
    </cfRule>
  </conditionalFormatting>
  <conditionalFormatting sqref="E90 E95:E96">
    <cfRule type="cellIs" dxfId="134" priority="81" operator="greaterThan">
      <formula>249000</formula>
    </cfRule>
  </conditionalFormatting>
  <conditionalFormatting sqref="F90:J94 F95:I96">
    <cfRule type="cellIs" dxfId="133" priority="80" operator="greaterThan">
      <formula>250000</formula>
    </cfRule>
  </conditionalFormatting>
  <conditionalFormatting sqref="E94">
    <cfRule type="cellIs" dxfId="132" priority="79" operator="greaterThan">
      <formula>250000</formula>
    </cfRule>
  </conditionalFormatting>
  <conditionalFormatting sqref="E91">
    <cfRule type="cellIs" dxfId="131" priority="78" operator="greaterThan">
      <formula>250000</formula>
    </cfRule>
  </conditionalFormatting>
  <conditionalFormatting sqref="E92">
    <cfRule type="cellIs" dxfId="130" priority="77" operator="greaterThan">
      <formula>250000</formula>
    </cfRule>
  </conditionalFormatting>
  <conditionalFormatting sqref="E93">
    <cfRule type="cellIs" dxfId="129" priority="76" operator="greaterThan">
      <formula>250000</formula>
    </cfRule>
  </conditionalFormatting>
  <conditionalFormatting sqref="E104">
    <cfRule type="cellIs" dxfId="128" priority="75" operator="greaterThan">
      <formula>249000</formula>
    </cfRule>
  </conditionalFormatting>
  <conditionalFormatting sqref="I97">
    <cfRule type="cellIs" dxfId="127" priority="72" operator="greaterThan">
      <formula>250000</formula>
    </cfRule>
  </conditionalFormatting>
  <conditionalFormatting sqref="G109">
    <cfRule type="cellIs" dxfId="126" priority="70" operator="greaterThan">
      <formula>250000</formula>
    </cfRule>
  </conditionalFormatting>
  <conditionalFormatting sqref="G110:G115">
    <cfRule type="cellIs" dxfId="125" priority="69" operator="greaterThan">
      <formula>250000</formula>
    </cfRule>
  </conditionalFormatting>
  <conditionalFormatting sqref="G98:G102">
    <cfRule type="cellIs" dxfId="124" priority="67" operator="greaterThan">
      <formula>250000</formula>
    </cfRule>
  </conditionalFormatting>
  <conditionalFormatting sqref="G98:G102">
    <cfRule type="cellIs" dxfId="123" priority="66" operator="greaterThan">
      <formula>250000</formula>
    </cfRule>
  </conditionalFormatting>
  <conditionalFormatting sqref="E105">
    <cfRule type="cellIs" dxfId="122" priority="65" operator="greaterThan">
      <formula>250000</formula>
    </cfRule>
  </conditionalFormatting>
  <conditionalFormatting sqref="E106:E107">
    <cfRule type="cellIs" dxfId="121" priority="64" operator="greaterThan">
      <formula>250000</formula>
    </cfRule>
  </conditionalFormatting>
  <conditionalFormatting sqref="E108">
    <cfRule type="cellIs" dxfId="120" priority="63" operator="greaterThan">
      <formula>250000</formula>
    </cfRule>
  </conditionalFormatting>
  <conditionalFormatting sqref="E109">
    <cfRule type="cellIs" dxfId="119" priority="62" operator="greaterThan">
      <formula>250000</formula>
    </cfRule>
  </conditionalFormatting>
  <conditionalFormatting sqref="E109">
    <cfRule type="cellIs" dxfId="118" priority="61" operator="greaterThan">
      <formula>250000</formula>
    </cfRule>
  </conditionalFormatting>
  <conditionalFormatting sqref="I109">
    <cfRule type="cellIs" dxfId="117" priority="60" operator="greaterThan">
      <formula>250000</formula>
    </cfRule>
  </conditionalFormatting>
  <conditionalFormatting sqref="I109">
    <cfRule type="cellIs" dxfId="116" priority="59" operator="greaterThan">
      <formula>250000</formula>
    </cfRule>
  </conditionalFormatting>
  <conditionalFormatting sqref="I110">
    <cfRule type="cellIs" dxfId="115" priority="58" operator="greaterThan">
      <formula>250000</formula>
    </cfRule>
  </conditionalFormatting>
  <conditionalFormatting sqref="I110">
    <cfRule type="cellIs" dxfId="114" priority="57" operator="greaterThan">
      <formula>250000</formula>
    </cfRule>
  </conditionalFormatting>
  <conditionalFormatting sqref="E110">
    <cfRule type="cellIs" dxfId="113" priority="56" operator="greaterThan">
      <formula>250000</formula>
    </cfRule>
  </conditionalFormatting>
  <conditionalFormatting sqref="E110">
    <cfRule type="cellIs" dxfId="112" priority="55" operator="greaterThan">
      <formula>250000</formula>
    </cfRule>
  </conditionalFormatting>
  <conditionalFormatting sqref="E98">
    <cfRule type="cellIs" dxfId="111" priority="54" operator="greaterThan">
      <formula>250000</formula>
    </cfRule>
  </conditionalFormatting>
  <conditionalFormatting sqref="E99:E100">
    <cfRule type="cellIs" dxfId="110" priority="53" operator="greaterThan">
      <formula>250000</formula>
    </cfRule>
  </conditionalFormatting>
  <conditionalFormatting sqref="E117">
    <cfRule type="cellIs" dxfId="109" priority="49" operator="greaterThan">
      <formula>250000</formula>
    </cfRule>
  </conditionalFormatting>
  <conditionalFormatting sqref="E118:E119">
    <cfRule type="cellIs" dxfId="108" priority="48" operator="greaterThan">
      <formula>250000</formula>
    </cfRule>
  </conditionalFormatting>
  <conditionalFormatting sqref="E120:E123">
    <cfRule type="cellIs" dxfId="107" priority="47" operator="greaterThan">
      <formula>250000</formula>
    </cfRule>
  </conditionalFormatting>
  <conditionalFormatting sqref="E101">
    <cfRule type="cellIs" dxfId="106" priority="46" operator="greaterThan">
      <formula>250000</formula>
    </cfRule>
  </conditionalFormatting>
  <conditionalFormatting sqref="E102">
    <cfRule type="cellIs" dxfId="105" priority="41" operator="greaterThan">
      <formula>250000</formula>
    </cfRule>
  </conditionalFormatting>
  <conditionalFormatting sqref="E124">
    <cfRule type="cellIs" dxfId="104" priority="44" operator="greaterThan">
      <formula>250000</formula>
    </cfRule>
  </conditionalFormatting>
  <conditionalFormatting sqref="F102">
    <cfRule type="cellIs" dxfId="103" priority="43" operator="greaterThan">
      <formula>250000</formula>
    </cfRule>
  </conditionalFormatting>
  <conditionalFormatting sqref="E103">
    <cfRule type="cellIs" dxfId="102" priority="42" operator="greaterThan">
      <formula>250000</formula>
    </cfRule>
  </conditionalFormatting>
  <conditionalFormatting sqref="I112:I113">
    <cfRule type="cellIs" dxfId="101" priority="39" operator="greaterThan">
      <formula>250000</formula>
    </cfRule>
  </conditionalFormatting>
  <conditionalFormatting sqref="E112:E114">
    <cfRule type="cellIs" dxfId="100" priority="40" operator="greaterThan">
      <formula>250000</formula>
    </cfRule>
  </conditionalFormatting>
  <conditionalFormatting sqref="I112:I113">
    <cfRule type="cellIs" dxfId="99" priority="38" operator="greaterThan">
      <formula>250000</formula>
    </cfRule>
  </conditionalFormatting>
  <conditionalFormatting sqref="E126">
    <cfRule type="cellIs" dxfId="98" priority="30" operator="greaterThan">
      <formula>249000</formula>
    </cfRule>
  </conditionalFormatting>
  <conditionalFormatting sqref="I108:I130">
    <cfRule type="cellIs" dxfId="97" priority="29" operator="greaterThan">
      <formula>250000</formula>
    </cfRule>
  </conditionalFormatting>
  <conditionalFormatting sqref="I108:I130">
    <cfRule type="cellIs" dxfId="96" priority="28" operator="greaterThan">
      <formula>250000</formula>
    </cfRule>
  </conditionalFormatting>
  <conditionalFormatting sqref="E130">
    <cfRule type="cellIs" dxfId="95" priority="26" operator="greaterThan">
      <formula>249000</formula>
    </cfRule>
  </conditionalFormatting>
  <conditionalFormatting sqref="E131:E135">
    <cfRule type="cellIs" dxfId="94" priority="25" operator="greaterThan">
      <formula>249000</formula>
    </cfRule>
  </conditionalFormatting>
  <conditionalFormatting sqref="E137 E141">
    <cfRule type="cellIs" dxfId="93" priority="24" operator="greaterThan">
      <formula>99999</formula>
    </cfRule>
  </conditionalFormatting>
  <conditionalFormatting sqref="E138:E139">
    <cfRule type="cellIs" dxfId="92" priority="23" operator="greaterThan">
      <formula>99999</formula>
    </cfRule>
  </conditionalFormatting>
  <conditionalFormatting sqref="E142:E162">
    <cfRule type="cellIs" dxfId="91" priority="22" operator="greaterThan">
      <formula>99999</formula>
    </cfRule>
  </conditionalFormatting>
  <conditionalFormatting sqref="J141:J173">
    <cfRule type="cellIs" dxfId="90" priority="21" operator="greaterThan">
      <formula>99999</formula>
    </cfRule>
  </conditionalFormatting>
  <conditionalFormatting sqref="F164:F174">
    <cfRule type="cellIs" dxfId="89" priority="20" operator="greaterThan">
      <formula>249000</formula>
    </cfRule>
  </conditionalFormatting>
  <conditionalFormatting sqref="E164:E174">
    <cfRule type="cellIs" dxfId="88" priority="19" operator="greaterThan">
      <formula>81999</formula>
    </cfRule>
  </conditionalFormatting>
  <conditionalFormatting sqref="J176:J181">
    <cfRule type="cellIs" dxfId="87" priority="18" operator="greaterThan">
      <formula>249000</formula>
    </cfRule>
  </conditionalFormatting>
  <conditionalFormatting sqref="E176">
    <cfRule type="cellIs" dxfId="86" priority="17" operator="greaterThan">
      <formula>249000</formula>
    </cfRule>
  </conditionalFormatting>
  <conditionalFormatting sqref="J182:J192 J196">
    <cfRule type="cellIs" dxfId="85" priority="16" operator="greaterThan">
      <formula>249000</formula>
    </cfRule>
  </conditionalFormatting>
  <conditionalFormatting sqref="E177:E182">
    <cfRule type="cellIs" dxfId="84" priority="15" operator="greaterThan">
      <formula>249000</formula>
    </cfRule>
  </conditionalFormatting>
  <conditionalFormatting sqref="E184">
    <cfRule type="cellIs" dxfId="83" priority="14" operator="greaterThan">
      <formula>249000</formula>
    </cfRule>
  </conditionalFormatting>
  <conditionalFormatting sqref="F186">
    <cfRule type="cellIs" dxfId="82" priority="13" operator="greaterThan">
      <formula>249000</formula>
    </cfRule>
  </conditionalFormatting>
  <conditionalFormatting sqref="E186">
    <cfRule type="cellIs" dxfId="81" priority="12" operator="greaterThan">
      <formula>159999</formula>
    </cfRule>
  </conditionalFormatting>
  <conditionalFormatting sqref="E188">
    <cfRule type="cellIs" dxfId="80" priority="11" operator="greaterThan">
      <formula>249000</formula>
    </cfRule>
  </conditionalFormatting>
  <conditionalFormatting sqref="E193:E196">
    <cfRule type="cellIs" dxfId="79" priority="9" operator="greaterThan">
      <formula>199999</formula>
    </cfRule>
  </conditionalFormatting>
  <conditionalFormatting sqref="E197:E213">
    <cfRule type="cellIs" dxfId="78" priority="7" operator="greaterThan">
      <formula>199999</formula>
    </cfRule>
  </conditionalFormatting>
  <conditionalFormatting sqref="J193:J195">
    <cfRule type="cellIs" dxfId="77" priority="6" operator="greaterThan">
      <formula>199999</formula>
    </cfRule>
  </conditionalFormatting>
  <conditionalFormatting sqref="J197:J223">
    <cfRule type="cellIs" dxfId="76" priority="5" operator="greaterThan">
      <formula>199999</formula>
    </cfRule>
  </conditionalFormatting>
  <conditionalFormatting sqref="E214:E219">
    <cfRule type="cellIs" dxfId="75" priority="4" operator="greaterThan">
      <formula>159999</formula>
    </cfRule>
  </conditionalFormatting>
  <conditionalFormatting sqref="E221:H221">
    <cfRule type="cellIs" dxfId="74" priority="2" operator="greaterThan">
      <formula>159999</formula>
    </cfRule>
  </conditionalFormatting>
  <conditionalFormatting sqref="E223">
    <cfRule type="cellIs" dxfId="73" priority="1" operator="greaterThan">
      <formula>159999</formula>
    </cfRule>
  </conditionalFormatting>
  <pageMargins left="0.7" right="0.7" top="0.75" bottom="0.75" header="0.3" footer="0.3"/>
  <pageSetup orientation="portrait" horizontalDpi="0" verticalDpi="0"/>
  <ignoredErrors>
    <ignoredError sqref="J8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5C38-CE11-1449-A351-FCB4888DC87F}">
  <dimension ref="A1:E52"/>
  <sheetViews>
    <sheetView zoomScale="130" zoomScaleNormal="130" workbookViewId="0">
      <selection activeCell="D53" sqref="D53"/>
    </sheetView>
  </sheetViews>
  <sheetFormatPr baseColWidth="10" defaultRowHeight="16"/>
  <cols>
    <col min="1" max="1" width="42.6640625" bestFit="1" customWidth="1"/>
    <col min="2" max="2" width="72.6640625" bestFit="1" customWidth="1"/>
    <col min="3" max="3" width="8.1640625" bestFit="1" customWidth="1"/>
    <col min="4" max="4" width="11.83203125" customWidth="1"/>
    <col min="5" max="5" width="8.164062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157</v>
      </c>
      <c r="E1" s="1" t="s">
        <v>158</v>
      </c>
    </row>
    <row r="2" spans="1:5" hidden="1">
      <c r="A2" s="2" t="s">
        <v>155</v>
      </c>
      <c r="B2" s="2" t="s">
        <v>156</v>
      </c>
      <c r="C2" s="2">
        <v>1800878</v>
      </c>
      <c r="D2" s="2" t="s">
        <v>160</v>
      </c>
      <c r="E2">
        <v>478638</v>
      </c>
    </row>
    <row r="3" spans="1:5" hidden="1">
      <c r="D3" s="2" t="s">
        <v>159</v>
      </c>
      <c r="E3">
        <v>478635</v>
      </c>
    </row>
    <row r="4" spans="1:5" hidden="1"/>
    <row r="5" spans="1:5" hidden="1">
      <c r="A5" s="2" t="s">
        <v>149</v>
      </c>
      <c r="B5" s="2" t="s">
        <v>145</v>
      </c>
      <c r="C5" s="2">
        <v>1800032</v>
      </c>
      <c r="D5" s="2" t="s">
        <v>161</v>
      </c>
      <c r="E5">
        <v>2798034</v>
      </c>
    </row>
    <row r="6" spans="1:5" hidden="1">
      <c r="D6" s="2" t="s">
        <v>162</v>
      </c>
      <c r="E6">
        <v>4667579</v>
      </c>
    </row>
    <row r="7" spans="1:5" hidden="1">
      <c r="D7" s="2" t="s">
        <v>163</v>
      </c>
      <c r="E7">
        <v>4053581</v>
      </c>
    </row>
    <row r="8" spans="1:5" hidden="1">
      <c r="D8" s="2" t="s">
        <v>164</v>
      </c>
      <c r="E8">
        <v>3920907</v>
      </c>
    </row>
    <row r="9" spans="1:5" hidden="1">
      <c r="A9" s="2" t="s">
        <v>149</v>
      </c>
      <c r="B9" s="2" t="s">
        <v>146</v>
      </c>
      <c r="C9" s="2">
        <v>1800030</v>
      </c>
      <c r="D9" s="2" t="s">
        <v>165</v>
      </c>
      <c r="E9">
        <v>2798027</v>
      </c>
    </row>
    <row r="10" spans="1:5" hidden="1">
      <c r="D10" s="2" t="s">
        <v>166</v>
      </c>
      <c r="E10">
        <v>4671616</v>
      </c>
    </row>
    <row r="11" spans="1:5" hidden="1">
      <c r="D11" s="2" t="s">
        <v>167</v>
      </c>
      <c r="E11">
        <v>3685516</v>
      </c>
    </row>
    <row r="12" spans="1:5" hidden="1">
      <c r="D12" s="2" t="s">
        <v>168</v>
      </c>
      <c r="E12">
        <v>2798024</v>
      </c>
    </row>
    <row r="13" spans="1:5" hidden="1">
      <c r="A13" s="2" t="s">
        <v>149</v>
      </c>
      <c r="B13" s="2" t="s">
        <v>147</v>
      </c>
      <c r="C13" s="2">
        <v>1800033</v>
      </c>
      <c r="D13" s="2" t="s">
        <v>169</v>
      </c>
      <c r="E13">
        <v>2798042</v>
      </c>
    </row>
    <row r="14" spans="1:5" hidden="1">
      <c r="D14" s="2" t="s">
        <v>170</v>
      </c>
      <c r="E14">
        <v>4367588</v>
      </c>
    </row>
    <row r="15" spans="1:5" hidden="1">
      <c r="D15" s="2" t="s">
        <v>171</v>
      </c>
      <c r="E15">
        <v>3734795</v>
      </c>
    </row>
    <row r="16" spans="1:5" hidden="1">
      <c r="D16" s="2" t="s">
        <v>172</v>
      </c>
      <c r="E16">
        <v>478626</v>
      </c>
    </row>
    <row r="17" spans="1:5" hidden="1">
      <c r="A17" s="2" t="s">
        <v>149</v>
      </c>
      <c r="B17" s="2" t="s">
        <v>148</v>
      </c>
      <c r="C17" s="2">
        <v>1800035</v>
      </c>
      <c r="D17" s="2" t="s">
        <v>173</v>
      </c>
      <c r="E17">
        <v>2798022</v>
      </c>
    </row>
    <row r="18" spans="1:5" hidden="1">
      <c r="D18" s="2" t="s">
        <v>174</v>
      </c>
      <c r="E18">
        <v>3592088</v>
      </c>
    </row>
    <row r="19" spans="1:5" hidden="1">
      <c r="D19" s="2" t="s">
        <v>175</v>
      </c>
      <c r="E19">
        <v>2798026</v>
      </c>
    </row>
    <row r="20" spans="1:5" hidden="1"/>
    <row r="21" spans="1:5" hidden="1">
      <c r="A21" s="2" t="s">
        <v>150</v>
      </c>
      <c r="B21" s="2" t="s">
        <v>151</v>
      </c>
      <c r="C21" s="2">
        <v>1798541</v>
      </c>
      <c r="D21" s="2" t="s">
        <v>176</v>
      </c>
      <c r="E21">
        <v>478626</v>
      </c>
    </row>
    <row r="22" spans="1:5" hidden="1">
      <c r="D22" s="2" t="s">
        <v>177</v>
      </c>
      <c r="E22">
        <v>4425649</v>
      </c>
    </row>
    <row r="23" spans="1:5" hidden="1">
      <c r="D23" s="2" t="s">
        <v>178</v>
      </c>
      <c r="E23">
        <v>2798042</v>
      </c>
    </row>
    <row r="24" spans="1:5" hidden="1">
      <c r="A24" s="2" t="s">
        <v>150</v>
      </c>
      <c r="B24" s="2" t="s">
        <v>152</v>
      </c>
      <c r="C24" s="2">
        <v>1798542</v>
      </c>
      <c r="D24" s="2" t="s">
        <v>179</v>
      </c>
      <c r="E24">
        <v>3920907</v>
      </c>
    </row>
    <row r="25" spans="1:5" hidden="1">
      <c r="D25" s="2" t="s">
        <v>180</v>
      </c>
      <c r="E25">
        <v>2798062</v>
      </c>
    </row>
    <row r="26" spans="1:5" hidden="1">
      <c r="D26" s="2" t="s">
        <v>181</v>
      </c>
      <c r="E26">
        <v>3592058</v>
      </c>
    </row>
    <row r="27" spans="1:5" hidden="1">
      <c r="D27" s="2" t="s">
        <v>182</v>
      </c>
      <c r="E27">
        <v>4367574</v>
      </c>
    </row>
    <row r="28" spans="1:5" hidden="1">
      <c r="A28" s="2" t="s">
        <v>150</v>
      </c>
      <c r="B28" s="2" t="s">
        <v>153</v>
      </c>
      <c r="C28" s="2">
        <v>1798543</v>
      </c>
      <c r="D28" s="2" t="s">
        <v>183</v>
      </c>
      <c r="E28">
        <v>2798026</v>
      </c>
    </row>
    <row r="29" spans="1:5" hidden="1">
      <c r="D29" s="2" t="s">
        <v>184</v>
      </c>
      <c r="E29">
        <v>2798027</v>
      </c>
    </row>
    <row r="30" spans="1:5" hidden="1">
      <c r="D30" s="2" t="s">
        <v>185</v>
      </c>
      <c r="E30">
        <v>4367605</v>
      </c>
    </row>
    <row r="31" spans="1:5" hidden="1">
      <c r="A31" s="2" t="s">
        <v>150</v>
      </c>
      <c r="B31" s="2" t="s">
        <v>154</v>
      </c>
      <c r="C31" s="2">
        <v>1798544</v>
      </c>
      <c r="D31" s="2" t="s">
        <v>186</v>
      </c>
      <c r="E31">
        <v>3920928</v>
      </c>
    </row>
    <row r="32" spans="1:5" hidden="1">
      <c r="D32" s="2" t="s">
        <v>187</v>
      </c>
      <c r="E32">
        <v>4367572</v>
      </c>
    </row>
    <row r="33" spans="1:5" hidden="1">
      <c r="D33" s="2" t="s">
        <v>188</v>
      </c>
      <c r="E33">
        <v>2798022</v>
      </c>
    </row>
    <row r="34" spans="1:5" hidden="1">
      <c r="D34" s="2" t="s">
        <v>189</v>
      </c>
      <c r="E34">
        <v>4367595</v>
      </c>
    </row>
    <row r="35" spans="1:5" hidden="1"/>
    <row r="36" spans="1:5" hidden="1">
      <c r="A36" s="2" t="s">
        <v>149</v>
      </c>
      <c r="B36" s="2" t="s">
        <v>194</v>
      </c>
      <c r="C36" s="2">
        <v>1801271</v>
      </c>
      <c r="D36" s="2" t="s">
        <v>212</v>
      </c>
      <c r="E36">
        <v>215547</v>
      </c>
    </row>
    <row r="37" spans="1:5" hidden="1">
      <c r="A37" s="2" t="s">
        <v>149</v>
      </c>
      <c r="B37" s="2" t="s">
        <v>195</v>
      </c>
      <c r="C37" s="2">
        <v>1801275</v>
      </c>
      <c r="D37" s="2" t="s">
        <v>213</v>
      </c>
      <c r="E37">
        <v>563194</v>
      </c>
    </row>
    <row r="38" spans="1:5" hidden="1">
      <c r="A38" s="2" t="s">
        <v>149</v>
      </c>
      <c r="D38" s="2" t="s">
        <v>214</v>
      </c>
      <c r="E38">
        <v>4587921</v>
      </c>
    </row>
    <row r="39" spans="1:5" hidden="1">
      <c r="A39" s="2" t="s">
        <v>149</v>
      </c>
      <c r="D39" s="2" t="s">
        <v>215</v>
      </c>
      <c r="E39">
        <v>4130149</v>
      </c>
    </row>
    <row r="40" spans="1:5" hidden="1">
      <c r="A40" s="2" t="s">
        <v>149</v>
      </c>
      <c r="B40" s="2" t="s">
        <v>196</v>
      </c>
      <c r="C40" s="2">
        <v>1801272</v>
      </c>
      <c r="D40" s="2" t="s">
        <v>216</v>
      </c>
      <c r="E40">
        <v>1621477</v>
      </c>
    </row>
    <row r="41" spans="1:5" hidden="1">
      <c r="A41" s="2" t="s">
        <v>149</v>
      </c>
      <c r="B41" s="2" t="s">
        <v>197</v>
      </c>
      <c r="C41" s="2">
        <v>1801277</v>
      </c>
      <c r="D41" s="2" t="s">
        <v>222</v>
      </c>
      <c r="E41">
        <v>3819597</v>
      </c>
    </row>
    <row r="42" spans="1:5" hidden="1">
      <c r="A42" s="2" t="s">
        <v>149</v>
      </c>
      <c r="D42" s="2" t="s">
        <v>218</v>
      </c>
      <c r="E42">
        <v>1777396</v>
      </c>
    </row>
    <row r="43" spans="1:5" hidden="1">
      <c r="A43" s="2" t="s">
        <v>149</v>
      </c>
      <c r="B43" s="2" t="s">
        <v>198</v>
      </c>
      <c r="C43" s="2">
        <v>1801273</v>
      </c>
      <c r="D43" s="2" t="s">
        <v>217</v>
      </c>
      <c r="E43">
        <v>384211</v>
      </c>
    </row>
    <row r="44" spans="1:5" hidden="1">
      <c r="A44" s="2" t="s">
        <v>149</v>
      </c>
      <c r="B44" s="2" t="s">
        <v>200</v>
      </c>
      <c r="C44" s="2">
        <v>1801276</v>
      </c>
      <c r="D44" s="2" t="s">
        <v>219</v>
      </c>
      <c r="E44">
        <v>4143036</v>
      </c>
    </row>
    <row r="45" spans="1:5" hidden="1">
      <c r="A45" s="2" t="s">
        <v>149</v>
      </c>
      <c r="B45" s="2"/>
      <c r="C45" s="2"/>
      <c r="D45" s="2" t="s">
        <v>220</v>
      </c>
      <c r="E45">
        <v>1778419</v>
      </c>
    </row>
    <row r="46" spans="1:5" hidden="1">
      <c r="A46" s="2" t="s">
        <v>149</v>
      </c>
      <c r="B46" s="2" t="s">
        <v>201</v>
      </c>
      <c r="C46" s="2">
        <v>1801274</v>
      </c>
      <c r="D46" s="2" t="s">
        <v>221</v>
      </c>
      <c r="E46">
        <v>2426186</v>
      </c>
    </row>
    <row r="47" spans="1:5" hidden="1">
      <c r="A47" s="2" t="s">
        <v>149</v>
      </c>
      <c r="B47" s="2" t="s">
        <v>199</v>
      </c>
      <c r="C47" s="2">
        <v>1801278</v>
      </c>
      <c r="D47" s="2"/>
    </row>
    <row r="48" spans="1:5">
      <c r="A48" s="2"/>
      <c r="D48" s="2"/>
    </row>
    <row r="49" spans="1:5">
      <c r="A49" s="2" t="s">
        <v>255</v>
      </c>
      <c r="B49" s="2" t="s">
        <v>258</v>
      </c>
      <c r="C49" s="2">
        <v>198303</v>
      </c>
      <c r="D49" s="2" t="s">
        <v>288</v>
      </c>
      <c r="E49">
        <v>12840</v>
      </c>
    </row>
    <row r="50" spans="1:5">
      <c r="A50" s="2" t="s">
        <v>255</v>
      </c>
      <c r="B50" s="2" t="s">
        <v>256</v>
      </c>
      <c r="C50" s="2">
        <v>198301</v>
      </c>
      <c r="D50" s="2" t="s">
        <v>289</v>
      </c>
      <c r="E50">
        <v>3451</v>
      </c>
    </row>
    <row r="51" spans="1:5">
      <c r="A51" s="2" t="s">
        <v>255</v>
      </c>
      <c r="B51" s="2" t="s">
        <v>257</v>
      </c>
      <c r="C51" s="2">
        <v>198302</v>
      </c>
      <c r="D51" s="2" t="s">
        <v>290</v>
      </c>
      <c r="E51">
        <v>8953</v>
      </c>
    </row>
    <row r="52" spans="1:5">
      <c r="A52" s="2"/>
      <c r="B52" s="2"/>
      <c r="C52" s="2"/>
      <c r="D5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6AC9-3723-DE47-9888-DC75AC20B925}">
  <dimension ref="A2:E39"/>
  <sheetViews>
    <sheetView topLeftCell="A14" zoomScaleNormal="100" workbookViewId="0">
      <selection activeCell="C26" sqref="C26"/>
    </sheetView>
  </sheetViews>
  <sheetFormatPr baseColWidth="10" defaultRowHeight="19"/>
  <cols>
    <col min="1" max="1" width="46.5" style="14" bestFit="1" customWidth="1"/>
    <col min="2" max="2" width="61" style="14" bestFit="1" customWidth="1"/>
    <col min="3" max="3" width="9.33203125" style="14" bestFit="1" customWidth="1"/>
    <col min="4" max="4" width="13.33203125" style="14" bestFit="1" customWidth="1"/>
    <col min="5" max="5" width="48" style="14" bestFit="1" customWidth="1"/>
    <col min="6" max="16384" width="10.83203125" style="14"/>
  </cols>
  <sheetData>
    <row r="2" spans="1:5">
      <c r="A2" s="14" t="s">
        <v>255</v>
      </c>
      <c r="B2" s="14" t="s">
        <v>295</v>
      </c>
      <c r="C2" s="14">
        <v>1805356</v>
      </c>
    </row>
    <row r="3" spans="1:5">
      <c r="C3" s="17" t="s">
        <v>301</v>
      </c>
      <c r="E3" s="15" t="s">
        <v>298</v>
      </c>
    </row>
    <row r="4" spans="1:5">
      <c r="B4" s="16" t="s">
        <v>299</v>
      </c>
      <c r="C4" s="14">
        <v>1787821</v>
      </c>
      <c r="D4" s="15" t="s">
        <v>302</v>
      </c>
      <c r="E4" s="14" t="s">
        <v>285</v>
      </c>
    </row>
    <row r="5" spans="1:5">
      <c r="B5" s="18"/>
      <c r="C5" s="14">
        <v>1787814</v>
      </c>
    </row>
    <row r="6" spans="1:5">
      <c r="B6" s="18"/>
      <c r="C6" s="14">
        <v>1788231</v>
      </c>
    </row>
    <row r="7" spans="1:5">
      <c r="B7" s="18"/>
      <c r="C7" s="14">
        <v>1788230</v>
      </c>
    </row>
    <row r="8" spans="1:5">
      <c r="B8" s="18"/>
      <c r="C8" s="14">
        <v>1788229</v>
      </c>
    </row>
    <row r="9" spans="1:5">
      <c r="B9" s="16" t="s">
        <v>300</v>
      </c>
      <c r="C9" s="14">
        <v>1781989</v>
      </c>
    </row>
    <row r="10" spans="1:5">
      <c r="B10" s="18"/>
      <c r="C10" s="14">
        <v>1781968</v>
      </c>
    </row>
    <row r="11" spans="1:5">
      <c r="B11" s="18"/>
      <c r="C11" s="14">
        <v>1782075</v>
      </c>
    </row>
    <row r="12" spans="1:5">
      <c r="B12" s="18"/>
      <c r="C12" s="14">
        <v>1782077</v>
      </c>
    </row>
    <row r="13" spans="1:5">
      <c r="C13" s="14">
        <v>1782076</v>
      </c>
    </row>
    <row r="15" spans="1:5">
      <c r="A15" s="2" t="s">
        <v>255</v>
      </c>
      <c r="B15" s="2" t="s">
        <v>297</v>
      </c>
    </row>
    <row r="16" spans="1:5">
      <c r="A16" s="2"/>
      <c r="C16" s="17" t="s">
        <v>301</v>
      </c>
      <c r="E16" s="15" t="s">
        <v>298</v>
      </c>
    </row>
    <row r="17" spans="1:5">
      <c r="B17" s="16" t="s">
        <v>299</v>
      </c>
      <c r="C17" s="14">
        <v>1788420</v>
      </c>
      <c r="D17" s="15" t="s">
        <v>302</v>
      </c>
      <c r="E17" s="14" t="s">
        <v>287</v>
      </c>
    </row>
    <row r="18" spans="1:5">
      <c r="B18" s="18"/>
      <c r="C18" s="14">
        <v>1788238</v>
      </c>
    </row>
    <row r="19" spans="1:5">
      <c r="B19" s="18"/>
      <c r="C19" s="14">
        <v>1788236</v>
      </c>
    </row>
    <row r="20" spans="1:5">
      <c r="B20" s="18"/>
      <c r="C20" s="14">
        <v>1788237</v>
      </c>
    </row>
    <row r="21" spans="1:5">
      <c r="B21" s="18"/>
      <c r="C21" s="14">
        <v>1787827</v>
      </c>
    </row>
    <row r="22" spans="1:5">
      <c r="B22" s="16" t="s">
        <v>300</v>
      </c>
      <c r="C22" s="14">
        <v>1782400</v>
      </c>
    </row>
    <row r="23" spans="1:5">
      <c r="B23" s="18"/>
      <c r="C23" s="14">
        <v>1781998</v>
      </c>
    </row>
    <row r="24" spans="1:5">
      <c r="B24" s="18"/>
      <c r="C24" s="14">
        <v>1782081</v>
      </c>
    </row>
    <row r="25" spans="1:5">
      <c r="B25" s="18"/>
      <c r="C25" s="14">
        <v>1782082</v>
      </c>
    </row>
    <row r="26" spans="1:5">
      <c r="B26" s="18"/>
      <c r="C26" s="14">
        <v>1782083</v>
      </c>
    </row>
    <row r="27" spans="1:5">
      <c r="B27" s="18"/>
    </row>
    <row r="28" spans="1:5">
      <c r="A28" s="2" t="s">
        <v>255</v>
      </c>
      <c r="B28" s="2" t="s">
        <v>296</v>
      </c>
    </row>
    <row r="29" spans="1:5">
      <c r="A29" s="2"/>
      <c r="B29" s="2"/>
      <c r="C29" s="17" t="s">
        <v>301</v>
      </c>
      <c r="E29" s="15" t="s">
        <v>298</v>
      </c>
    </row>
    <row r="30" spans="1:5">
      <c r="B30" s="16" t="s">
        <v>299</v>
      </c>
      <c r="C30" s="14">
        <v>1787823</v>
      </c>
      <c r="D30" s="15" t="s">
        <v>302</v>
      </c>
      <c r="E30" s="14" t="s">
        <v>286</v>
      </c>
    </row>
    <row r="31" spans="1:5">
      <c r="B31" s="18"/>
      <c r="C31" s="14">
        <v>1788400</v>
      </c>
    </row>
    <row r="32" spans="1:5">
      <c r="B32" s="18"/>
      <c r="C32" s="14">
        <v>1788235</v>
      </c>
    </row>
    <row r="33" spans="1:3">
      <c r="B33" s="18"/>
      <c r="C33" s="14">
        <v>1788234</v>
      </c>
    </row>
    <row r="34" spans="1:3">
      <c r="B34" s="18"/>
      <c r="C34" s="14">
        <v>1788233</v>
      </c>
    </row>
    <row r="35" spans="1:3">
      <c r="B35" s="16" t="s">
        <v>300</v>
      </c>
      <c r="C35" s="14">
        <v>1782080</v>
      </c>
    </row>
    <row r="36" spans="1:3">
      <c r="A36" s="15"/>
      <c r="B36" s="18"/>
      <c r="C36" s="14">
        <v>1782078</v>
      </c>
    </row>
    <row r="37" spans="1:3">
      <c r="B37" s="18"/>
      <c r="C37" s="14">
        <v>1782079</v>
      </c>
    </row>
    <row r="38" spans="1:3">
      <c r="B38" s="18"/>
      <c r="C38" s="14">
        <v>1782401</v>
      </c>
    </row>
    <row r="39" spans="1:3">
      <c r="B39" s="18"/>
      <c r="C39" s="14">
        <v>1781994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1C847-EDFE-B24E-AD9A-A711989C8D77}">
  <dimension ref="A1:G42"/>
  <sheetViews>
    <sheetView topLeftCell="A18" zoomScale="130" zoomScaleNormal="130" workbookViewId="0">
      <selection activeCell="I26" sqref="I26"/>
    </sheetView>
  </sheetViews>
  <sheetFormatPr baseColWidth="10" defaultRowHeight="16"/>
  <cols>
    <col min="1" max="1" width="54.33203125" style="2" bestFit="1" customWidth="1"/>
    <col min="2" max="2" width="7.6640625" style="2" bestFit="1" customWidth="1"/>
    <col min="3" max="3" width="7.83203125" style="2" bestFit="1" customWidth="1"/>
    <col min="4" max="4" width="11.5" style="2" bestFit="1" customWidth="1"/>
    <col min="5" max="5" width="10.83203125" style="2"/>
    <col min="6" max="6" width="11.5" style="2" bestFit="1" customWidth="1"/>
    <col min="7" max="7" width="7.6640625" style="2" bestFit="1" customWidth="1"/>
    <col min="8" max="16384" width="10.83203125" style="2"/>
  </cols>
  <sheetData>
    <row r="1" spans="1:7">
      <c r="A1" s="25" t="s">
        <v>1</v>
      </c>
      <c r="B1" s="26" t="s">
        <v>4</v>
      </c>
      <c r="C1" s="44" t="s">
        <v>310</v>
      </c>
      <c r="D1" s="27" t="s">
        <v>307</v>
      </c>
      <c r="F1" s="62"/>
      <c r="G1" s="62"/>
    </row>
    <row r="2" spans="1:7">
      <c r="A2" s="28" t="s">
        <v>268</v>
      </c>
      <c r="B2" s="21">
        <v>78621</v>
      </c>
      <c r="C2" s="46">
        <v>43965</v>
      </c>
      <c r="D2" s="30">
        <v>0.375</v>
      </c>
      <c r="F2" s="48"/>
      <c r="G2" s="48"/>
    </row>
    <row r="3" spans="1:7">
      <c r="A3" s="28" t="s">
        <v>269</v>
      </c>
      <c r="B3" s="21">
        <v>78621</v>
      </c>
      <c r="C3" s="46">
        <v>43965</v>
      </c>
      <c r="D3" s="30">
        <v>0.375</v>
      </c>
      <c r="F3" s="49"/>
      <c r="G3" s="19"/>
    </row>
    <row r="4" spans="1:7">
      <c r="A4" s="28" t="s">
        <v>304</v>
      </c>
      <c r="B4" s="20">
        <v>78621</v>
      </c>
      <c r="C4" s="46">
        <v>43965</v>
      </c>
      <c r="D4" s="30">
        <v>0.375</v>
      </c>
      <c r="F4" s="49"/>
      <c r="G4" s="19"/>
    </row>
    <row r="5" spans="1:7">
      <c r="A5" s="29" t="s">
        <v>306</v>
      </c>
      <c r="B5" s="22">
        <f>SUM(B2:B4)</f>
        <v>235863</v>
      </c>
      <c r="C5" s="46">
        <v>43965</v>
      </c>
      <c r="D5" s="30">
        <v>0.375</v>
      </c>
      <c r="F5" s="49"/>
      <c r="G5" s="19"/>
    </row>
    <row r="6" spans="1:7">
      <c r="A6" s="31"/>
      <c r="B6" s="24"/>
      <c r="C6" s="47"/>
      <c r="D6" s="30"/>
      <c r="F6" s="49"/>
      <c r="G6" s="19"/>
    </row>
    <row r="7" spans="1:7">
      <c r="A7" s="32" t="s">
        <v>270</v>
      </c>
      <c r="B7" s="23">
        <v>250000</v>
      </c>
      <c r="C7" s="46">
        <v>43965</v>
      </c>
      <c r="D7" s="30">
        <v>0.58333333333333337</v>
      </c>
      <c r="F7" s="49"/>
      <c r="G7" s="19"/>
    </row>
    <row r="8" spans="1:7">
      <c r="A8" s="28"/>
      <c r="B8" s="20">
        <v>250000</v>
      </c>
      <c r="C8" s="46">
        <v>43965</v>
      </c>
      <c r="D8" s="30">
        <v>0.625</v>
      </c>
      <c r="F8" s="49"/>
      <c r="G8" s="19"/>
    </row>
    <row r="9" spans="1:7">
      <c r="A9" s="28"/>
      <c r="B9" s="20">
        <v>50350</v>
      </c>
      <c r="C9" s="46">
        <v>43965</v>
      </c>
      <c r="D9" s="30">
        <v>0.66666666666666663</v>
      </c>
      <c r="F9" s="49"/>
      <c r="G9" s="19"/>
    </row>
    <row r="10" spans="1:7">
      <c r="A10" s="33" t="s">
        <v>306</v>
      </c>
      <c r="B10" s="20">
        <f>SUM(B7:B9)</f>
        <v>550350</v>
      </c>
      <c r="C10" s="46">
        <v>43965</v>
      </c>
      <c r="D10" s="30"/>
      <c r="F10" s="49"/>
      <c r="G10" s="19"/>
    </row>
    <row r="11" spans="1:7">
      <c r="A11" s="31"/>
      <c r="B11" s="24"/>
      <c r="C11" s="47"/>
      <c r="D11" s="30"/>
    </row>
    <row r="12" spans="1:7">
      <c r="A12" s="28" t="s">
        <v>295</v>
      </c>
      <c r="B12" s="20">
        <v>250000</v>
      </c>
      <c r="C12" s="46">
        <v>43965</v>
      </c>
      <c r="D12" s="30">
        <v>0.75</v>
      </c>
    </row>
    <row r="13" spans="1:7">
      <c r="A13" s="28"/>
      <c r="B13" s="20">
        <f>B14-B12</f>
        <v>102696</v>
      </c>
      <c r="C13" s="46">
        <v>43965</v>
      </c>
      <c r="D13" s="30">
        <v>0.79166666666666663</v>
      </c>
    </row>
    <row r="14" spans="1:7" ht="17" thickBot="1">
      <c r="A14" s="34" t="s">
        <v>306</v>
      </c>
      <c r="B14" s="35">
        <v>352696</v>
      </c>
      <c r="C14" s="46">
        <v>43965</v>
      </c>
      <c r="D14" s="30"/>
    </row>
    <row r="15" spans="1:7" ht="17" thickBot="1"/>
    <row r="16" spans="1:7">
      <c r="A16" s="25" t="s">
        <v>1</v>
      </c>
      <c r="B16" s="26" t="s">
        <v>4</v>
      </c>
      <c r="C16" s="44" t="s">
        <v>310</v>
      </c>
      <c r="D16" s="36" t="s">
        <v>307</v>
      </c>
    </row>
    <row r="17" spans="1:7">
      <c r="A17" s="28" t="s">
        <v>271</v>
      </c>
      <c r="B17" s="20">
        <v>32246</v>
      </c>
      <c r="C17" s="45">
        <v>43966</v>
      </c>
      <c r="D17" s="30">
        <v>0.375</v>
      </c>
    </row>
    <row r="18" spans="1:7">
      <c r="A18" s="28" t="s">
        <v>272</v>
      </c>
      <c r="B18" s="20">
        <v>32246</v>
      </c>
      <c r="C18" s="45">
        <v>43966</v>
      </c>
      <c r="D18" s="30">
        <v>0.375</v>
      </c>
    </row>
    <row r="19" spans="1:7">
      <c r="A19" s="28" t="s">
        <v>303</v>
      </c>
      <c r="B19" s="20">
        <v>32246</v>
      </c>
      <c r="C19" s="45">
        <v>43966</v>
      </c>
      <c r="D19" s="30">
        <v>0.375</v>
      </c>
    </row>
    <row r="20" spans="1:7">
      <c r="A20" s="33" t="s">
        <v>306</v>
      </c>
      <c r="B20" s="20">
        <f>SUM(B17:B19)</f>
        <v>96738</v>
      </c>
      <c r="C20" s="45">
        <v>43966</v>
      </c>
      <c r="D20" s="30">
        <v>0.375</v>
      </c>
    </row>
    <row r="21" spans="1:7">
      <c r="A21" s="28"/>
      <c r="B21" s="20"/>
      <c r="C21" s="45"/>
      <c r="D21" s="30"/>
    </row>
    <row r="22" spans="1:7">
      <c r="A22" s="28" t="s">
        <v>273</v>
      </c>
      <c r="B22" s="20">
        <v>57000</v>
      </c>
      <c r="C22" s="45">
        <v>43966</v>
      </c>
      <c r="D22" s="30"/>
    </row>
    <row r="23" spans="1:7">
      <c r="A23" s="28" t="s">
        <v>273</v>
      </c>
      <c r="B23" s="20">
        <v>57000</v>
      </c>
      <c r="C23" s="45">
        <v>43966</v>
      </c>
      <c r="D23" s="30">
        <v>7</v>
      </c>
    </row>
    <row r="24" spans="1:7">
      <c r="A24" s="28" t="s">
        <v>273</v>
      </c>
      <c r="B24" s="20">
        <v>57000</v>
      </c>
      <c r="C24" s="45">
        <v>43966</v>
      </c>
      <c r="D24" s="30">
        <v>8</v>
      </c>
    </row>
    <row r="25" spans="1:7">
      <c r="A25" s="28" t="s">
        <v>273</v>
      </c>
      <c r="B25" s="20">
        <v>54726</v>
      </c>
      <c r="C25" s="45">
        <v>43966</v>
      </c>
      <c r="D25" s="30">
        <v>9</v>
      </c>
    </row>
    <row r="26" spans="1:7">
      <c r="A26" s="33" t="s">
        <v>306</v>
      </c>
      <c r="B26" s="22">
        <f>SUM(B22:B25)</f>
        <v>225726</v>
      </c>
      <c r="C26" s="45"/>
      <c r="D26" s="30"/>
    </row>
    <row r="27" spans="1:7" ht="17" thickBot="1">
      <c r="A27" s="37" t="s">
        <v>297</v>
      </c>
      <c r="B27" s="22">
        <v>50000</v>
      </c>
      <c r="C27" s="45">
        <v>43966</v>
      </c>
      <c r="D27" s="30">
        <v>0.75</v>
      </c>
    </row>
    <row r="28" spans="1:7" ht="17" thickBot="1">
      <c r="A28" s="37" t="s">
        <v>297</v>
      </c>
      <c r="B28" s="22">
        <v>26863</v>
      </c>
      <c r="C28" s="45">
        <v>43966</v>
      </c>
      <c r="D28" s="30">
        <v>0.75</v>
      </c>
    </row>
    <row r="29" spans="1:7" ht="17" thickBot="1">
      <c r="A29" s="37" t="s">
        <v>297</v>
      </c>
      <c r="B29" s="35">
        <v>76862</v>
      </c>
      <c r="C29" s="45">
        <v>43966</v>
      </c>
      <c r="D29" s="30">
        <v>0.75</v>
      </c>
    </row>
    <row r="30" spans="1:7">
      <c r="A30" s="50"/>
      <c r="B30" s="19"/>
      <c r="C30" s="45"/>
      <c r="D30" s="49"/>
    </row>
    <row r="31" spans="1:7" ht="17" thickBot="1"/>
    <row r="32" spans="1:7">
      <c r="A32" s="25" t="s">
        <v>1</v>
      </c>
      <c r="B32" s="26" t="s">
        <v>4</v>
      </c>
      <c r="C32" s="44" t="s">
        <v>310</v>
      </c>
      <c r="D32" s="36" t="s">
        <v>307</v>
      </c>
      <c r="F32" s="63" t="s">
        <v>309</v>
      </c>
      <c r="G32" s="64"/>
    </row>
    <row r="33" spans="1:7">
      <c r="A33" s="28" t="s">
        <v>274</v>
      </c>
      <c r="B33" s="19">
        <v>22103</v>
      </c>
      <c r="C33" s="45">
        <v>43964</v>
      </c>
      <c r="D33" s="30">
        <v>0.41666666666666669</v>
      </c>
      <c r="F33" s="38" t="s">
        <v>305</v>
      </c>
      <c r="G33" s="39" t="s">
        <v>4</v>
      </c>
    </row>
    <row r="34" spans="1:7">
      <c r="A34" s="28" t="s">
        <v>275</v>
      </c>
      <c r="B34" s="19">
        <v>22103</v>
      </c>
      <c r="C34" s="45">
        <v>43964</v>
      </c>
      <c r="D34" s="30">
        <v>0.41666666666666669</v>
      </c>
      <c r="F34" s="40">
        <v>0.41666666666666669</v>
      </c>
      <c r="G34" s="41">
        <f>B36</f>
        <v>66309</v>
      </c>
    </row>
    <row r="35" spans="1:7" ht="17" thickBot="1">
      <c r="A35" s="28" t="s">
        <v>308</v>
      </c>
      <c r="B35" s="19">
        <v>22103</v>
      </c>
      <c r="C35" s="45">
        <v>43964</v>
      </c>
      <c r="D35" s="30">
        <v>0.41666666666666669</v>
      </c>
      <c r="F35" s="42">
        <v>0.58333333333333337</v>
      </c>
      <c r="G35" s="43">
        <f>B38+B41</f>
        <v>102278</v>
      </c>
    </row>
    <row r="36" spans="1:7">
      <c r="A36" s="33" t="s">
        <v>306</v>
      </c>
      <c r="B36" s="20">
        <f>SUM(B33:B35)</f>
        <v>66309</v>
      </c>
      <c r="C36" s="45">
        <v>43964</v>
      </c>
      <c r="D36" s="30">
        <v>0.41666666666666669</v>
      </c>
      <c r="F36" s="6"/>
      <c r="G36" s="7"/>
    </row>
    <row r="37" spans="1:7">
      <c r="A37" s="28"/>
      <c r="B37" s="20"/>
      <c r="C37" s="21"/>
      <c r="D37" s="30"/>
      <c r="F37" s="6"/>
      <c r="G37" s="7"/>
    </row>
    <row r="38" spans="1:7">
      <c r="A38" s="28" t="s">
        <v>276</v>
      </c>
      <c r="B38" s="20">
        <v>52000</v>
      </c>
      <c r="C38" s="45">
        <v>43964</v>
      </c>
      <c r="D38" s="30">
        <v>0.58333333333333337</v>
      </c>
      <c r="F38" s="6"/>
      <c r="G38" s="7"/>
    </row>
    <row r="39" spans="1:7">
      <c r="A39" s="28" t="s">
        <v>276</v>
      </c>
      <c r="B39" s="20">
        <v>52000</v>
      </c>
      <c r="C39" s="45">
        <v>43964</v>
      </c>
      <c r="D39" s="30">
        <v>0.625</v>
      </c>
      <c r="F39" s="6"/>
      <c r="G39" s="7"/>
    </row>
    <row r="40" spans="1:7">
      <c r="A40" s="28" t="s">
        <v>276</v>
      </c>
      <c r="B40" s="20">
        <v>52000</v>
      </c>
      <c r="C40" s="45">
        <v>43964</v>
      </c>
      <c r="D40" s="30">
        <v>0.66666666666666663</v>
      </c>
      <c r="F40" s="6"/>
      <c r="G40" s="7"/>
    </row>
    <row r="41" spans="1:7" ht="17" thickBot="1">
      <c r="A41" s="37" t="s">
        <v>296</v>
      </c>
      <c r="B41" s="35">
        <v>50278</v>
      </c>
      <c r="C41" s="45">
        <v>43964</v>
      </c>
      <c r="D41" s="30">
        <v>0.70833333333333337</v>
      </c>
      <c r="F41" s="6"/>
      <c r="G41" s="7"/>
    </row>
    <row r="42" spans="1:7">
      <c r="F42" s="6"/>
      <c r="G42" s="7"/>
    </row>
  </sheetData>
  <mergeCells count="2">
    <mergeCell ref="F1:G1"/>
    <mergeCell ref="F32:G32"/>
  </mergeCells>
  <conditionalFormatting sqref="B17 G34:G41 C19:C24 C27:C30">
    <cfRule type="cellIs" dxfId="72" priority="52" operator="greaterThan">
      <formula>250000</formula>
    </cfRule>
  </conditionalFormatting>
  <conditionalFormatting sqref="B22:B28">
    <cfRule type="cellIs" dxfId="71" priority="48" operator="greaterThan">
      <formula>250000</formula>
    </cfRule>
  </conditionalFormatting>
  <conditionalFormatting sqref="B12">
    <cfRule type="cellIs" dxfId="70" priority="36" operator="greaterThan">
      <formula>250000</formula>
    </cfRule>
  </conditionalFormatting>
  <conditionalFormatting sqref="B18:B21">
    <cfRule type="cellIs" dxfId="69" priority="49" operator="greaterThan">
      <formula>250000</formula>
    </cfRule>
  </conditionalFormatting>
  <conditionalFormatting sqref="B10">
    <cfRule type="cellIs" dxfId="68" priority="40" operator="greaterThan">
      <formula>250000</formula>
    </cfRule>
  </conditionalFormatting>
  <conditionalFormatting sqref="B14">
    <cfRule type="cellIs" dxfId="67" priority="39" operator="greaterThan">
      <formula>250000</formula>
    </cfRule>
  </conditionalFormatting>
  <conditionalFormatting sqref="B6:C6 B4:B5">
    <cfRule type="cellIs" dxfId="66" priority="41" operator="greaterThan">
      <formula>250000</formula>
    </cfRule>
  </conditionalFormatting>
  <conditionalFormatting sqref="B7:B9">
    <cfRule type="cellIs" dxfId="65" priority="37" operator="greaterThan">
      <formula>250000</formula>
    </cfRule>
  </conditionalFormatting>
  <conditionalFormatting sqref="B2:C2">
    <cfRule type="cellIs" dxfId="64" priority="43" operator="greaterThan">
      <formula>250000</formula>
    </cfRule>
  </conditionalFormatting>
  <conditionalFormatting sqref="B3">
    <cfRule type="cellIs" dxfId="63" priority="42" operator="greaterThan">
      <formula>250000</formula>
    </cfRule>
  </conditionalFormatting>
  <conditionalFormatting sqref="B29:B30">
    <cfRule type="cellIs" dxfId="62" priority="35" operator="greaterThan">
      <formula>250000</formula>
    </cfRule>
  </conditionalFormatting>
  <conditionalFormatting sqref="G6">
    <cfRule type="cellIs" dxfId="61" priority="29" operator="greaterThan">
      <formula>250000</formula>
    </cfRule>
  </conditionalFormatting>
  <conditionalFormatting sqref="G3">
    <cfRule type="cellIs" dxfId="60" priority="34" operator="greaterThan">
      <formula>250000</formula>
    </cfRule>
  </conditionalFormatting>
  <conditionalFormatting sqref="G4">
    <cfRule type="cellIs" dxfId="59" priority="33" operator="greaterThan">
      <formula>250000</formula>
    </cfRule>
  </conditionalFormatting>
  <conditionalFormatting sqref="G5">
    <cfRule type="cellIs" dxfId="58" priority="32" operator="greaterThan">
      <formula>250000</formula>
    </cfRule>
  </conditionalFormatting>
  <conditionalFormatting sqref="G5">
    <cfRule type="cellIs" dxfId="57" priority="31" operator="greaterThan">
      <formula>250000</formula>
    </cfRule>
  </conditionalFormatting>
  <conditionalFormatting sqref="G6">
    <cfRule type="cellIs" dxfId="56" priority="30" operator="greaterThan">
      <formula>250000</formula>
    </cfRule>
  </conditionalFormatting>
  <conditionalFormatting sqref="G3:G9">
    <cfRule type="cellIs" dxfId="55" priority="28" operator="greaterThan">
      <formula>250000</formula>
    </cfRule>
  </conditionalFormatting>
  <conditionalFormatting sqref="B11:C11">
    <cfRule type="cellIs" dxfId="54" priority="25" operator="greaterThan">
      <formula>250000</formula>
    </cfRule>
  </conditionalFormatting>
  <conditionalFormatting sqref="B33:C33">
    <cfRule type="cellIs" dxfId="53" priority="24" operator="greaterThan">
      <formula>250000</formula>
    </cfRule>
  </conditionalFormatting>
  <conditionalFormatting sqref="G34">
    <cfRule type="cellIs" dxfId="52" priority="17" operator="greaterThan">
      <formula>250000</formula>
    </cfRule>
  </conditionalFormatting>
  <conditionalFormatting sqref="G35">
    <cfRule type="cellIs" dxfId="51" priority="16" operator="greaterThan">
      <formula>250000</formula>
    </cfRule>
  </conditionalFormatting>
  <conditionalFormatting sqref="B34">
    <cfRule type="cellIs" dxfId="50" priority="23" operator="greaterThan">
      <formula>250000</formula>
    </cfRule>
  </conditionalFormatting>
  <conditionalFormatting sqref="B35">
    <cfRule type="cellIs" dxfId="49" priority="22" operator="greaterThan">
      <formula>250000</formula>
    </cfRule>
  </conditionalFormatting>
  <conditionalFormatting sqref="B38:B40">
    <cfRule type="cellIs" dxfId="48" priority="21" operator="greaterThan">
      <formula>250000</formula>
    </cfRule>
  </conditionalFormatting>
  <conditionalFormatting sqref="B41">
    <cfRule type="cellIs" dxfId="47" priority="20" operator="greaterThan">
      <formula>250000</formula>
    </cfRule>
  </conditionalFormatting>
  <conditionalFormatting sqref="B37:C37">
    <cfRule type="cellIs" dxfId="46" priority="19" operator="greaterThan">
      <formula>250000</formula>
    </cfRule>
  </conditionalFormatting>
  <conditionalFormatting sqref="G36">
    <cfRule type="cellIs" dxfId="45" priority="13" operator="greaterThan">
      <formula>250000</formula>
    </cfRule>
  </conditionalFormatting>
  <conditionalFormatting sqref="G35">
    <cfRule type="cellIs" dxfId="44" priority="15" operator="greaterThan">
      <formula>250000</formula>
    </cfRule>
  </conditionalFormatting>
  <conditionalFormatting sqref="G36">
    <cfRule type="cellIs" dxfId="43" priority="14" operator="greaterThan">
      <formula>250000</formula>
    </cfRule>
  </conditionalFormatting>
  <conditionalFormatting sqref="C34:C35">
    <cfRule type="cellIs" dxfId="42" priority="10" operator="greaterThan">
      <formula>250000</formula>
    </cfRule>
  </conditionalFormatting>
  <conditionalFormatting sqref="C36">
    <cfRule type="cellIs" dxfId="41" priority="9" operator="greaterThan">
      <formula>250000</formula>
    </cfRule>
  </conditionalFormatting>
  <conditionalFormatting sqref="C38:C40">
    <cfRule type="cellIs" dxfId="40" priority="8" operator="greaterThan">
      <formula>250000</formula>
    </cfRule>
  </conditionalFormatting>
  <conditionalFormatting sqref="C41">
    <cfRule type="cellIs" dxfId="39" priority="7" operator="greaterThan">
      <formula>250000</formula>
    </cfRule>
  </conditionalFormatting>
  <conditionalFormatting sqref="C17:C18">
    <cfRule type="cellIs" dxfId="38" priority="5" operator="greaterThan">
      <formula>250000</formula>
    </cfRule>
  </conditionalFormatting>
  <conditionalFormatting sqref="C3:C5">
    <cfRule type="cellIs" dxfId="37" priority="4" operator="greaterThan">
      <formula>250000</formula>
    </cfRule>
  </conditionalFormatting>
  <conditionalFormatting sqref="C7:C10">
    <cfRule type="cellIs" dxfId="36" priority="3" operator="greaterThan">
      <formula>250000</formula>
    </cfRule>
  </conditionalFormatting>
  <conditionalFormatting sqref="C12:C14">
    <cfRule type="cellIs" dxfId="35" priority="2" operator="greaterThan">
      <formula>250000</formula>
    </cfRule>
  </conditionalFormatting>
  <conditionalFormatting sqref="C25:C26">
    <cfRule type="cellIs" dxfId="34" priority="1" operator="greaterThan">
      <formula>250000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3FA2-4E1D-694E-9C5C-1ACCC640E1DA}">
  <dimension ref="A1:G53"/>
  <sheetViews>
    <sheetView zoomScale="130" zoomScaleNormal="130" workbookViewId="0">
      <selection activeCell="C14" sqref="C14"/>
    </sheetView>
  </sheetViews>
  <sheetFormatPr baseColWidth="10" defaultRowHeight="16"/>
  <cols>
    <col min="1" max="1" width="15.1640625" style="2" customWidth="1"/>
    <col min="2" max="2" width="9.1640625" style="2" bestFit="1" customWidth="1"/>
    <col min="3" max="3" width="7.83203125" style="2" bestFit="1" customWidth="1"/>
    <col min="4" max="4" width="11.5" style="2" bestFit="1" customWidth="1"/>
    <col min="5" max="5" width="10.83203125" style="2"/>
    <col min="6" max="6" width="11.5" style="2" bestFit="1" customWidth="1"/>
    <col min="7" max="7" width="7.6640625" style="2" bestFit="1" customWidth="1"/>
    <col min="8" max="16384" width="10.83203125" style="2"/>
  </cols>
  <sheetData>
    <row r="1" spans="1:7">
      <c r="A1" s="53" t="s">
        <v>2</v>
      </c>
      <c r="B1" s="53"/>
      <c r="C1" s="53"/>
      <c r="D1" s="53"/>
      <c r="F1" s="62"/>
      <c r="G1" s="62"/>
    </row>
    <row r="2" spans="1:7">
      <c r="A2" s="50">
        <v>1805353</v>
      </c>
      <c r="B2" s="56">
        <v>1788420</v>
      </c>
      <c r="C2" s="45"/>
      <c r="D2" s="49"/>
      <c r="F2" s="51"/>
      <c r="G2" s="51"/>
    </row>
    <row r="3" spans="1:7">
      <c r="A3" s="50">
        <v>1805787</v>
      </c>
      <c r="B3" s="56">
        <v>1788238</v>
      </c>
      <c r="C3" s="45"/>
      <c r="D3" s="49"/>
      <c r="F3" s="49"/>
      <c r="G3" s="19"/>
    </row>
    <row r="4" spans="1:7">
      <c r="A4" s="50">
        <v>1806181</v>
      </c>
      <c r="B4" s="56">
        <v>1788236</v>
      </c>
      <c r="C4" s="45"/>
      <c r="D4" s="49"/>
      <c r="F4" s="49"/>
      <c r="G4" s="19"/>
    </row>
    <row r="5" spans="1:7">
      <c r="A5" s="55">
        <v>1806180</v>
      </c>
      <c r="B5" s="56">
        <v>1788237</v>
      </c>
      <c r="C5" s="45"/>
      <c r="D5" s="49"/>
      <c r="F5" s="49"/>
      <c r="G5" s="19"/>
    </row>
    <row r="6" spans="1:7">
      <c r="A6" s="54">
        <v>1806179</v>
      </c>
      <c r="B6" s="56">
        <v>1787827</v>
      </c>
      <c r="C6" s="45"/>
      <c r="D6" s="49"/>
      <c r="F6" s="49"/>
      <c r="G6" s="19"/>
    </row>
    <row r="7" spans="1:7">
      <c r="A7" s="54"/>
      <c r="B7" s="57"/>
      <c r="C7" s="45"/>
      <c r="D7" s="49"/>
      <c r="F7" s="49"/>
      <c r="G7" s="19"/>
    </row>
    <row r="8" spans="1:7">
      <c r="A8" s="54"/>
      <c r="B8" s="57"/>
      <c r="C8" s="45"/>
      <c r="D8" s="49"/>
      <c r="F8" s="49"/>
      <c r="G8" s="19"/>
    </row>
    <row r="9" spans="1:7">
      <c r="A9" s="54"/>
      <c r="B9" s="57"/>
      <c r="C9" s="45"/>
      <c r="D9" s="49"/>
      <c r="F9" s="49"/>
      <c r="G9" s="19"/>
    </row>
    <row r="10" spans="1:7">
      <c r="A10" s="55"/>
      <c r="B10" s="57"/>
      <c r="C10" s="45"/>
      <c r="D10" s="49"/>
      <c r="F10" s="49"/>
      <c r="G10" s="19"/>
    </row>
    <row r="11" spans="1:7">
      <c r="A11" s="54"/>
      <c r="B11" s="57"/>
      <c r="C11" s="45"/>
      <c r="D11" s="49"/>
    </row>
    <row r="12" spans="1:7">
      <c r="A12" s="54"/>
      <c r="B12" s="57"/>
      <c r="C12" s="45"/>
      <c r="D12" s="49"/>
    </row>
    <row r="13" spans="1:7">
      <c r="A13" s="54"/>
      <c r="B13" s="56"/>
      <c r="C13" s="45"/>
      <c r="D13" s="49"/>
    </row>
    <row r="14" spans="1:7" s="50" customFormat="1">
      <c r="A14" s="55"/>
      <c r="B14" s="56"/>
      <c r="C14" s="45"/>
      <c r="D14" s="49"/>
    </row>
    <row r="15" spans="1:7" s="50" customFormat="1">
      <c r="A15" s="54"/>
      <c r="B15" s="56"/>
    </row>
    <row r="16" spans="1:7" s="50" customFormat="1">
      <c r="B16" s="56"/>
      <c r="C16" s="53"/>
      <c r="D16" s="53"/>
    </row>
    <row r="17" spans="1:7" s="50" customFormat="1">
      <c r="B17" s="19"/>
      <c r="C17" s="45"/>
      <c r="D17" s="49"/>
    </row>
    <row r="18" spans="1:7" s="50" customFormat="1">
      <c r="B18" s="19"/>
      <c r="C18" s="45"/>
      <c r="D18" s="49"/>
    </row>
    <row r="19" spans="1:7" s="50" customFormat="1">
      <c r="B19" s="19"/>
      <c r="C19" s="45"/>
      <c r="D19" s="49"/>
    </row>
    <row r="20" spans="1:7" s="50" customFormat="1">
      <c r="A20" s="52"/>
      <c r="B20" s="19"/>
      <c r="C20" s="45"/>
      <c r="D20" s="49"/>
    </row>
    <row r="21" spans="1:7" s="50" customFormat="1">
      <c r="B21" s="19"/>
      <c r="C21" s="45"/>
      <c r="D21" s="49"/>
    </row>
    <row r="22" spans="1:7" s="50" customFormat="1">
      <c r="B22" s="19"/>
      <c r="C22" s="45"/>
      <c r="D22" s="49"/>
    </row>
    <row r="23" spans="1:7" s="50" customFormat="1">
      <c r="B23" s="19"/>
      <c r="C23" s="45"/>
      <c r="D23" s="49"/>
    </row>
    <row r="24" spans="1:7" s="50" customFormat="1">
      <c r="B24" s="19"/>
      <c r="C24" s="45"/>
      <c r="D24" s="49"/>
    </row>
    <row r="25" spans="1:7" s="50" customFormat="1">
      <c r="B25" s="19"/>
      <c r="C25" s="45"/>
      <c r="D25" s="49"/>
    </row>
    <row r="26" spans="1:7" s="50" customFormat="1">
      <c r="A26" s="52"/>
      <c r="B26" s="19"/>
      <c r="C26" s="45"/>
      <c r="D26" s="49"/>
    </row>
    <row r="27" spans="1:7" s="50" customFormat="1">
      <c r="B27" s="19"/>
      <c r="C27" s="45"/>
      <c r="D27" s="49"/>
    </row>
    <row r="28" spans="1:7" s="50" customFormat="1">
      <c r="B28" s="19"/>
      <c r="C28" s="45"/>
      <c r="D28" s="49"/>
    </row>
    <row r="29" spans="1:7" s="50" customFormat="1">
      <c r="B29" s="19"/>
      <c r="C29" s="45"/>
      <c r="D29" s="49"/>
    </row>
    <row r="30" spans="1:7" s="50" customFormat="1">
      <c r="B30" s="19"/>
      <c r="C30" s="45"/>
      <c r="D30" s="49"/>
    </row>
    <row r="31" spans="1:7" s="50" customFormat="1"/>
    <row r="32" spans="1:7" s="50" customFormat="1">
      <c r="A32" s="53"/>
      <c r="B32" s="53"/>
      <c r="C32" s="53"/>
      <c r="D32" s="53"/>
      <c r="F32" s="62"/>
      <c r="G32" s="62"/>
    </row>
    <row r="33" spans="1:7" s="50" customFormat="1">
      <c r="B33" s="19"/>
      <c r="C33" s="45"/>
      <c r="D33" s="49"/>
      <c r="F33" s="51"/>
      <c r="G33" s="51"/>
    </row>
    <row r="34" spans="1:7" s="50" customFormat="1">
      <c r="B34" s="19"/>
      <c r="C34" s="45"/>
      <c r="D34" s="49"/>
      <c r="F34" s="49"/>
      <c r="G34" s="19"/>
    </row>
    <row r="35" spans="1:7" s="50" customFormat="1">
      <c r="B35" s="19"/>
      <c r="C35" s="45"/>
      <c r="D35" s="49"/>
      <c r="F35" s="49"/>
      <c r="G35" s="19"/>
    </row>
    <row r="36" spans="1:7" s="50" customFormat="1">
      <c r="A36" s="52"/>
      <c r="B36" s="19"/>
      <c r="C36" s="45"/>
      <c r="D36" s="49"/>
      <c r="F36" s="49"/>
      <c r="G36" s="19"/>
    </row>
    <row r="37" spans="1:7" s="50" customFormat="1">
      <c r="B37" s="19"/>
      <c r="C37" s="19"/>
      <c r="D37" s="49"/>
      <c r="F37" s="49"/>
      <c r="G37" s="19"/>
    </row>
    <row r="38" spans="1:7" s="50" customFormat="1">
      <c r="B38" s="19"/>
      <c r="C38" s="45"/>
      <c r="D38" s="49"/>
      <c r="F38" s="49"/>
      <c r="G38" s="19"/>
    </row>
    <row r="39" spans="1:7" s="50" customFormat="1">
      <c r="B39" s="19"/>
      <c r="C39" s="45"/>
      <c r="D39" s="49"/>
      <c r="F39" s="49"/>
      <c r="G39" s="19"/>
    </row>
    <row r="40" spans="1:7" s="50" customFormat="1">
      <c r="B40" s="19"/>
      <c r="C40" s="45"/>
      <c r="D40" s="49"/>
      <c r="F40" s="49"/>
      <c r="G40" s="19"/>
    </row>
    <row r="41" spans="1:7" s="50" customFormat="1">
      <c r="B41" s="19"/>
      <c r="C41" s="45"/>
      <c r="D41" s="49"/>
      <c r="F41" s="49"/>
      <c r="G41" s="19"/>
    </row>
    <row r="42" spans="1:7" s="50" customFormat="1">
      <c r="F42" s="49"/>
      <c r="G42" s="19"/>
    </row>
    <row r="43" spans="1:7" s="50" customFormat="1"/>
    <row r="44" spans="1:7" s="50" customFormat="1"/>
    <row r="45" spans="1:7" s="50" customFormat="1"/>
    <row r="46" spans="1:7" s="50" customFormat="1"/>
    <row r="47" spans="1:7" s="50" customFormat="1"/>
    <row r="48" spans="1:7" s="50" customFormat="1"/>
    <row r="49" s="50" customFormat="1"/>
    <row r="50" s="50" customFormat="1"/>
    <row r="51" s="50" customFormat="1"/>
    <row r="52" s="50" customFormat="1"/>
    <row r="53" s="50" customFormat="1"/>
  </sheetData>
  <mergeCells count="2">
    <mergeCell ref="F1:G1"/>
    <mergeCell ref="F32:G32"/>
  </mergeCells>
  <conditionalFormatting sqref="B17 G34:G41 C19:C24 C27:C30">
    <cfRule type="cellIs" dxfId="33" priority="39" operator="greaterThan">
      <formula>250000</formula>
    </cfRule>
  </conditionalFormatting>
  <conditionalFormatting sqref="B22:B28">
    <cfRule type="cellIs" dxfId="32" priority="37" operator="greaterThan">
      <formula>250000</formula>
    </cfRule>
  </conditionalFormatting>
  <conditionalFormatting sqref="B18:B21">
    <cfRule type="cellIs" dxfId="31" priority="38" operator="greaterThan">
      <formula>250000</formula>
    </cfRule>
  </conditionalFormatting>
  <conditionalFormatting sqref="C6">
    <cfRule type="cellIs" dxfId="30" priority="34" operator="greaterThan">
      <formula>250000</formula>
    </cfRule>
  </conditionalFormatting>
  <conditionalFormatting sqref="C2">
    <cfRule type="cellIs" dxfId="29" priority="36" operator="greaterThan">
      <formula>250000</formula>
    </cfRule>
  </conditionalFormatting>
  <conditionalFormatting sqref="B29:B30">
    <cfRule type="cellIs" dxfId="28" priority="29" operator="greaterThan">
      <formula>250000</formula>
    </cfRule>
  </conditionalFormatting>
  <conditionalFormatting sqref="G6">
    <cfRule type="cellIs" dxfId="27" priority="23" operator="greaterThan">
      <formula>250000</formula>
    </cfRule>
  </conditionalFormatting>
  <conditionalFormatting sqref="G3">
    <cfRule type="cellIs" dxfId="26" priority="28" operator="greaterThan">
      <formula>250000</formula>
    </cfRule>
  </conditionalFormatting>
  <conditionalFormatting sqref="G4">
    <cfRule type="cellIs" dxfId="25" priority="27" operator="greaterThan">
      <formula>250000</formula>
    </cfRule>
  </conditionalFormatting>
  <conditionalFormatting sqref="G5">
    <cfRule type="cellIs" dxfId="24" priority="26" operator="greaterThan">
      <formula>250000</formula>
    </cfRule>
  </conditionalFormatting>
  <conditionalFormatting sqref="G5">
    <cfRule type="cellIs" dxfId="23" priority="25" operator="greaterThan">
      <formula>250000</formula>
    </cfRule>
  </conditionalFormatting>
  <conditionalFormatting sqref="G6">
    <cfRule type="cellIs" dxfId="22" priority="24" operator="greaterThan">
      <formula>250000</formula>
    </cfRule>
  </conditionalFormatting>
  <conditionalFormatting sqref="G3:G9">
    <cfRule type="cellIs" dxfId="21" priority="22" operator="greaterThan">
      <formula>250000</formula>
    </cfRule>
  </conditionalFormatting>
  <conditionalFormatting sqref="C11">
    <cfRule type="cellIs" dxfId="20" priority="21" operator="greaterThan">
      <formula>250000</formula>
    </cfRule>
  </conditionalFormatting>
  <conditionalFormatting sqref="B33:C33">
    <cfRule type="cellIs" dxfId="19" priority="20" operator="greaterThan">
      <formula>250000</formula>
    </cfRule>
  </conditionalFormatting>
  <conditionalFormatting sqref="G34">
    <cfRule type="cellIs" dxfId="18" priority="14" operator="greaterThan">
      <formula>250000</formula>
    </cfRule>
  </conditionalFormatting>
  <conditionalFormatting sqref="G35">
    <cfRule type="cellIs" dxfId="17" priority="13" operator="greaterThan">
      <formula>250000</formula>
    </cfRule>
  </conditionalFormatting>
  <conditionalFormatting sqref="B34">
    <cfRule type="cellIs" dxfId="16" priority="19" operator="greaterThan">
      <formula>250000</formula>
    </cfRule>
  </conditionalFormatting>
  <conditionalFormatting sqref="B35">
    <cfRule type="cellIs" dxfId="15" priority="18" operator="greaterThan">
      <formula>250000</formula>
    </cfRule>
  </conditionalFormatting>
  <conditionalFormatting sqref="B38:B40">
    <cfRule type="cellIs" dxfId="14" priority="17" operator="greaterThan">
      <formula>250000</formula>
    </cfRule>
  </conditionalFormatting>
  <conditionalFormatting sqref="B41">
    <cfRule type="cellIs" dxfId="13" priority="16" operator="greaterThan">
      <formula>250000</formula>
    </cfRule>
  </conditionalFormatting>
  <conditionalFormatting sqref="B37:C37">
    <cfRule type="cellIs" dxfId="12" priority="15" operator="greaterThan">
      <formula>250000</formula>
    </cfRule>
  </conditionalFormatting>
  <conditionalFormatting sqref="G36">
    <cfRule type="cellIs" dxfId="11" priority="10" operator="greaterThan">
      <formula>250000</formula>
    </cfRule>
  </conditionalFormatting>
  <conditionalFormatting sqref="G35">
    <cfRule type="cellIs" dxfId="10" priority="12" operator="greaterThan">
      <formula>250000</formula>
    </cfRule>
  </conditionalFormatting>
  <conditionalFormatting sqref="G36">
    <cfRule type="cellIs" dxfId="9" priority="11" operator="greaterThan">
      <formula>250000</formula>
    </cfRule>
  </conditionalFormatting>
  <conditionalFormatting sqref="C34:C35">
    <cfRule type="cellIs" dxfId="8" priority="9" operator="greaterThan">
      <formula>250000</formula>
    </cfRule>
  </conditionalFormatting>
  <conditionalFormatting sqref="C36">
    <cfRule type="cellIs" dxfId="7" priority="8" operator="greaterThan">
      <formula>250000</formula>
    </cfRule>
  </conditionalFormatting>
  <conditionalFormatting sqref="C38:C40">
    <cfRule type="cellIs" dxfId="6" priority="7" operator="greaterThan">
      <formula>250000</formula>
    </cfRule>
  </conditionalFormatting>
  <conditionalFormatting sqref="C41">
    <cfRule type="cellIs" dxfId="5" priority="6" operator="greaterThan">
      <formula>250000</formula>
    </cfRule>
  </conditionalFormatting>
  <conditionalFormatting sqref="C17:C18">
    <cfRule type="cellIs" dxfId="4" priority="5" operator="greaterThan">
      <formula>250000</formula>
    </cfRule>
  </conditionalFormatting>
  <conditionalFormatting sqref="C3:C5">
    <cfRule type="cellIs" dxfId="3" priority="4" operator="greaterThan">
      <formula>250000</formula>
    </cfRule>
  </conditionalFormatting>
  <conditionalFormatting sqref="C7:C10">
    <cfRule type="cellIs" dxfId="2" priority="3" operator="greaterThan">
      <formula>250000</formula>
    </cfRule>
  </conditionalFormatting>
  <conditionalFormatting sqref="C12:C14">
    <cfRule type="cellIs" dxfId="1" priority="2" operator="greaterThan">
      <formula>250000</formula>
    </cfRule>
  </conditionalFormatting>
  <conditionalFormatting sqref="C25:C26">
    <cfRule type="cellIs" dxfId="0" priority="1" operator="greaterThan">
      <formula>250000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MMIDs</vt:lpstr>
      <vt:lpstr>Throttling</vt:lpstr>
      <vt:lpstr>User IDs</vt:lpstr>
      <vt:lpstr>Openers</vt:lpstr>
      <vt:lpstr>FIQ May</vt:lpstr>
      <vt:lpstr>FIQ 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Johns, Abby</dc:creator>
  <cp:lastModifiedBy>Johns, Abby</cp:lastModifiedBy>
  <dcterms:created xsi:type="dcterms:W3CDTF">2019-12-03T20:31:01Z</dcterms:created>
  <dcterms:modified xsi:type="dcterms:W3CDTF">2020-07-24T21:20:04Z</dcterms:modified>
</cp:coreProperties>
</file>